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433" documentId="120_S{2AC9BD13-BADA-5192-A53E-5A8FF88502F6}" xr6:coauthVersionLast="47" xr6:coauthVersionMax="47" xr10:uidLastSave="{8ACFF943-B75A-4DE5-AECE-91490E017A8A}"/>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5" i="2"/>
  <c r="G5" i="2"/>
  <c r="I5" i="2"/>
  <c r="J5" i="2"/>
  <c r="L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<sst xmlns="http://schemas.openxmlformats.org/spreadsheetml/2006/main" count="181536" uniqueCount="39142">
  <si>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</si>
  <si>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</si>
  <si>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</si>
  <si>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</si>
  <si>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</si>
  <si>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</si>
  <si>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</si>
  <si>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</si>
  <si>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</si>
  <si>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</si>
  <si>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</si>
  <si>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</si>
  <si>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</si>
  <si>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</si>
  <si>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</si>
  <si>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</si>
  <si>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</si>
  <si>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</si>
  <si>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</si>
  <si>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</si>
  <si>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</si>
  <si>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</si>
  <si>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</si>
  <si>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</si>
  <si>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</si>
  <si>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</si>
  <si>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</si>
  <si>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</si>
  <si>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</si>
  <si>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</si>
  <si>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</si>
  <si>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</si>
  <si>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</si>
  <si>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</si>
  <si>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</si>
  <si>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</si>
  <si>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</si>
  <si>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</si>
  <si>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</si>
  <si>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</si>
  <si>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</si>
  <si>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</si>
  <si>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</si>
  <si>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</si>
  <si>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</si>
  <si>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</si>
  <si>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</si>
  <si>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</si>
  <si>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</si>
  <si>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</si>
  <si>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</si>
  <si>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</si>
  <si>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</si>
  <si>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</si>
  <si>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</si>
  <si>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</si>
  <si>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</si>
  <si>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</si>
  <si>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</si>
  <si>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</si>
  <si>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</si>
  <si>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</si>
  <si>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</si>
  <si>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</si>
  <si>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</si>
  <si>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</si>
  <si>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</si>
  <si>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</si>
  <si>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</si>
  <si>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</si>
  <si>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</si>
  <si>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</si>
  <si>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</si>
  <si>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</si>
  <si>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</si>
  <si>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</si>
  <si>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</si>
  <si>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</si>
  <si>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</si>
  <si>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</si>
  <si>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</si>
  <si>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</si>
  <si>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</si>
  <si>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</si>
  <si>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</si>
  <si>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</si>
  <si>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</si>
  <si>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</si>
  <si>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</si>
  <si>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</si>
  <si>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</si>
  <si>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</si>
  <si>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</si>
  <si>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</si>
  <si>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</si>
  <si>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</si>
  <si>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</si>
  <si>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</si>
  <si>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</si>
  <si>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</si>
  <si>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</si>
  <si>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</si>
  <si>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</si>
  <si>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</si>
  <si>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</si>
  <si>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</si>
  <si>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</si>
  <si>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</si>
  <si>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</si>
  <si>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</si>
  <si>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</si>
  <si>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</si>
  <si>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</si>
  <si>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</si>
  <si>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</si>
  <si>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</si>
  <si>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</si>
  <si>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</si>
  <si>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</si>
  <si>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</si>
  <si>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</si>
  <si>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</si>
  <si>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</si>
  <si>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</si>
  <si>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</si>
  <si>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</si>
  <si>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</si>
  <si>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</si>
  <si>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</si>
  <si>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</si>
  <si>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</si>
  <si>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</si>
  <si>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</si>
  <si>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</si>
  <si>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</si>
  <si>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</si>
  <si>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</si>
  <si>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</si>
  <si>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</si>
  <si>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</si>
  <si>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</si>
  <si>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</si>
  <si>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</si>
  <si>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</si>
  <si>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</si>
  <si>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</si>
  <si>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</si>
  <si>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</si>
  <si>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</si>
  <si>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</si>
  <si>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</si>
  <si>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</si>
  <si>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</si>
  <si>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</si>
  <si>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</si>
  <si>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</si>
  <si>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</si>
  <si>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</si>
  <si>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</si>
  <si>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</si>
  <si>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</si>
  <si>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</si>
  <si>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</si>
  <si>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</si>
  <si>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</si>
  <si>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</si>
  <si>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</si>
  <si>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</si>
  <si>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</si>
  <si>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</si>
  <si>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</si>
  <si>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</si>
  <si>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</si>
  <si>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</si>
  <si>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</si>
  <si>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</si>
  <si>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</si>
  <si>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</si>
  <si>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</si>
  <si>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</si>
  <si>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</si>
  <si>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</si>
  <si>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</si>
  <si>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</si>
  <si>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</si>
  <si>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</si>
  <si>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</si>
  <si>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</si>
  <si>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</si>
  <si>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</si>
  <si>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</si>
  <si>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</si>
  <si>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</si>
  <si>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</si>
  <si>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</si>
  <si>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</si>
  <si>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</si>
  <si>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</si>
  <si>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</si>
  <si>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</si>
  <si>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</si>
  <si>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</si>
  <si>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</si>
  <si>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</si>
  <si>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</si>
  <si>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</si>
  <si>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</si>
  <si>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</si>
  <si>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</si>
  <si>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</si>
  <si>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</si>
  <si>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</si>
  <si>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</si>
  <si>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</si>
  <si>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</si>
  <si>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</si>
  <si>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</si>
  <si>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</si>
  <si>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</si>
  <si>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</si>
  <si>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</si>
  <si>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</si>
  <si>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</si>
  <si>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</si>
  <si>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</si>
  <si>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</si>
  <si>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</si>
  <si>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</si>
  <si>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</si>
  <si>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</si>
  <si>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</si>
  <si>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</si>
  <si>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</si>
  <si>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</si>
  <si>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</si>
  <si>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</si>
  <si>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</si>
  <si>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</si>
  <si>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</si>
  <si>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</si>
  <si>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</si>
  <si>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</si>
  <si>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</si>
  <si>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</si>
  <si>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</si>
  <si>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</si>
  <si>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</si>
  <si>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</si>
  <si>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</si>
  <si>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</si>
  <si>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</si>
  <si>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</si>
  <si>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</si>
  <si>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</si>
  <si>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</si>
  <si>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</si>
  <si>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</si>
  <si>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</si>
  <si>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</si>
  <si>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</si>
  <si>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</si>
  <si>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</si>
  <si>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</si>
  <si>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</si>
  <si>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</si>
  <si>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</si>
  <si>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</si>
  <si>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</si>
  <si>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</si>
  <si>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</si>
  <si>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</si>
  <si>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</si>
  <si>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</si>
  <si>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</si>
  <si>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</si>
  <si>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</si>
  <si>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</si>
  <si>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</si>
  <si>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</si>
  <si>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</si>
  <si>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</si>
  <si>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</si>
  <si>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</si>
  <si>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</si>
  <si>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</si>
  <si>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</si>
  <si>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</si>
  <si>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</si>
  <si>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</si>
  <si>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</si>
  <si>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</si>
  <si>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</si>
  <si>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</si>
  <si>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</si>
  <si>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</si>
  <si>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</si>
  <si>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</si>
  <si>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</si>
  <si>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</si>
  <si>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</si>
  <si>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</si>
  <si>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</si>
  <si>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</si>
  <si>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</si>
  <si>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</si>
  <si>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</si>
  <si>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</si>
  <si>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</si>
  <si>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</si>
  <si>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</si>
  <si>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</si>
  <si>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</si>
  <si>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</si>
  <si>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</si>
  <si>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</si>
  <si>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</si>
  <si>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</si>
  <si>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</si>
  <si>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</si>
  <si>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</si>
  <si>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</si>
  <si>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</si>
  <si>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</si>
  <si>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</si>
  <si>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</si>
  <si>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</si>
  <si>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</si>
  <si>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</si>
  <si>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</si>
  <si>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</si>
  <si>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</si>
  <si>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</si>
  <si>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</si>
  <si>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</si>
  <si>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</si>
  <si>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</si>
  <si>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</si>
  <si>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</si>
  <si>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</si>
  <si>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</si>
  <si>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</si>
  <si>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</si>
  <si>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</si>
  <si>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</si>
  <si>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</si>
  <si>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</si>
  <si>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</si>
  <si>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</si>
  <si>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</si>
  <si>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</si>
  <si>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</si>
  <si>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</si>
  <si>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</si>
  <si>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</si>
  <si>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</si>
  <si>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</si>
  <si>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</si>
  <si>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</si>
  <si>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</si>
  <si>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</si>
  <si>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</si>
  <si>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</si>
  <si>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</si>
  <si>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</si>
  <si>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</si>
  <si>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</si>
  <si>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</si>
  <si>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</si>
  <si>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</si>
  <si>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</si>
  <si>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</si>
  <si>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</si>
  <si>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</si>
  <si>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</si>
  <si>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</si>
  <si>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</si>
  <si>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</si>
  <si>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</si>
  <si>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</si>
  <si>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</si>
  <si>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</si>
  <si>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</si>
  <si>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</si>
  <si>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</si>
  <si>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</si>
  <si>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</si>
  <si>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</si>
  <si>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</si>
  <si>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</si>
  <si>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</si>
  <si>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</si>
  <si>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</si>
  <si>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</si>
  <si>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</si>
  <si>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</si>
  <si>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</si>
  <si>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</si>
  <si>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</si>
  <si>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</si>
  <si>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</si>
  <si>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</si>
  <si>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</si>
  <si>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</si>
  <si>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</si>
  <si>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</si>
  <si>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</si>
  <si>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</si>
  <si>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</si>
  <si>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</si>
  <si>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</si>
  <si>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</si>
  <si>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</si>
  <si>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</si>
  <si>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</si>
  <si>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</si>
  <si>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</si>
  <si>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</si>
  <si>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</si>
  <si>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</si>
  <si>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</si>
  <si>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</si>
  <si>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</si>
  <si>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</si>
  <si>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</si>
  <si>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</si>
  <si>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</si>
  <si>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</si>
  <si>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</si>
  <si>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</si>
  <si>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</si>
  <si>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</si>
  <si>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</si>
  <si>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</si>
  <si>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</si>
  <si>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</si>
  <si>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</si>
  <si>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</si>
  <si>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</si>
  <si>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</si>
  <si>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</si>
  <si>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</si>
  <si>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</si>
  <si>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</si>
  <si>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</si>
  <si>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</si>
  <si>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</si>
  <si>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</si>
  <si>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</si>
  <si>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</si>
  <si>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</si>
  <si>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</si>
  <si>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</si>
  <si>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</si>
  <si>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</si>
  <si>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</si>
  <si>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</si>
  <si>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</si>
  <si>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</si>
  <si>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</si>
  <si>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</si>
  <si>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</si>
  <si>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</si>
  <si>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</si>
  <si>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</si>
  <si>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</si>
  <si>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</si>
  <si>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</si>
  <si>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</si>
  <si>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</si>
  <si>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</si>
  <si>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</si>
  <si>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</si>
  <si>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</si>
  <si>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</si>
  <si>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</si>
  <si>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</si>
  <si>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</si>
  <si>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</si>
  <si>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</si>
  <si>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</si>
  <si>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</si>
  <si>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</si>
  <si>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</si>
  <si>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</si>
  <si>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</si>
  <si>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</si>
  <si>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</si>
  <si>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</si>
  <si>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</si>
  <si>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</si>
  <si>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</si>
  <si>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</si>
  <si>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</si>
  <si>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</si>
  <si>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</si>
  <si>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</si>
  <si>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</si>
  <si>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</si>
  <si>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</si>
  <si>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</si>
  <si>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</si>
  <si>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</si>
  <si>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</si>
  <si>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</si>
  <si>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</si>
  <si>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</si>
  <si>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</si>
  <si>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</si>
  <si>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</si>
  <si>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</si>
  <si>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</si>
  <si>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</si>
  <si>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</si>
  <si>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</si>
  <si>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</si>
  <si>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</si>
  <si>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</si>
  <si>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</si>
  <si>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</si>
  <si>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</si>
  <si>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</si>
  <si>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</si>
  <si>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</si>
  <si>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</si>
  <si>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</si>
  <si>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</si>
  <si>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</si>
  <si>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</si>
  <si>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</si>
  <si>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</si>
  <si>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</si>
  <si>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</si>
  <si>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</si>
  <si>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</si>
  <si>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</si>
  <si>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</si>
  <si>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</si>
  <si>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</si>
  <si>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</si>
  <si>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</si>
  <si>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</si>
  <si>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</si>
  <si>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</si>
  <si>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</si>
  <si>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</si>
  <si>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</si>
  <si>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</si>
  <si>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</si>
  <si>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</si>
  <si>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</si>
  <si>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</si>
  <si>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</si>
  <si>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</si>
  <si>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</si>
  <si>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</si>
  <si>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</si>
  <si>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</si>
  <si>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</si>
  <si>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</si>
  <si>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</si>
  <si>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</si>
  <si>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</si>
  <si>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</si>
  <si>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</si>
  <si>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</si>
  <si>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</si>
  <si>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</si>
  <si>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</si>
  <si>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</si>
  <si>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</si>
  <si>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</si>
  <si>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</si>
  <si>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</si>
  <si>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</si>
  <si>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</si>
  <si>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</si>
  <si>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</si>
  <si>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</si>
  <si>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</si>
  <si>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</si>
  <si>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</si>
  <si>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</si>
  <si>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</si>
  <si>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</si>
  <si>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</si>
  <si>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</si>
  <si>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</si>
  <si>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</si>
  <si>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</si>
  <si>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</si>
  <si>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</si>
  <si>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</si>
  <si>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</si>
  <si>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</si>
  <si>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</si>
  <si>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</si>
  <si>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</si>
  <si>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</si>
  <si>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</si>
  <si>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</si>
  <si>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</si>
  <si>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</si>
  <si>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</si>
  <si>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</si>
  <si>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</si>
  <si>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</si>
  <si>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</si>
  <si>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</si>
  <si>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</si>
  <si>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</si>
  <si>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</si>
  <si>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</si>
  <si>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</si>
  <si>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</si>
  <si>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</si>
  <si>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</si>
  <si>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</si>
  <si>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</si>
  <si>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</si>
  <si>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</si>
  <si>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</si>
  <si>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</si>
  <si>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</si>
  <si>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</si>
  <si>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</si>
  <si>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</si>
  <si>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</si>
  <si>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</si>
  <si>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</si>
  <si>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</si>
  <si>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</si>
  <si>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</si>
  <si>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</si>
  <si>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</si>
  <si>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</si>
  <si>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</si>
  <si>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</si>
  <si>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</si>
  <si>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</si>
  <si>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</si>
  <si>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</si>
  <si>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</si>
  <si>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</si>
  <si>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</si>
  <si>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</si>
  <si>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</si>
  <si>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</si>
  <si>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</si>
  <si>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</si>
  <si>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</si>
  <si>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</si>
  <si>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</si>
  <si>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</si>
  <si>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</si>
  <si>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</si>
  <si>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</si>
  <si>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</si>
  <si>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</si>
  <si>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</si>
  <si>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</si>
  <si>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</si>
  <si>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</si>
  <si>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</si>
  <si>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</si>
  <si>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</si>
  <si>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</si>
  <si>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</si>
  <si>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</si>
  <si>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</si>
  <si>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</si>
  <si>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</si>
  <si>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</si>
  <si>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</si>
  <si>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</si>
  <si>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</si>
  <si>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</si>
  <si>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</si>
  <si>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</si>
  <si>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</si>
  <si>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</si>
  <si>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</si>
  <si>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</si>
  <si>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</si>
  <si>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</si>
  <si>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</si>
  <si>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</si>
  <si>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</si>
  <si>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</si>
  <si>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</si>
  <si>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</si>
  <si>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</si>
  <si>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</si>
  <si>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</si>
  <si>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</si>
  <si>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</si>
  <si>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</si>
  <si>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</si>
  <si>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</si>
  <si>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</si>
  <si>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</si>
  <si>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</si>
  <si>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</si>
  <si>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</si>
  <si>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</si>
  <si>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</si>
  <si>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</si>
  <si>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</si>
  <si>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</si>
  <si>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</si>
  <si>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</si>
  <si>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</si>
  <si>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</si>
  <si>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</si>
  <si>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</si>
  <si>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</si>
  <si>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</si>
  <si>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</si>
  <si>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</si>
  <si>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</si>
  <si>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</si>
  <si>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</si>
  <si>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</si>
  <si>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</si>
  <si>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</si>
  <si>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</si>
  <si>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</si>
  <si>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</si>
  <si>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</si>
  <si>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</si>
  <si>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</si>
  <si>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</si>
  <si>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</si>
  <si>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</si>
  <si>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</si>
  <si>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</si>
  <si>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</si>
  <si>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</si>
  <si>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</si>
  <si>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</si>
  <si>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</si>
  <si>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</si>
  <si>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</si>
  <si>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</si>
  <si>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</si>
  <si>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</si>
  <si>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</si>
  <si>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</si>
  <si>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</si>
  <si>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</si>
  <si>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</si>
  <si>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</si>
  <si>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</si>
  <si>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</si>
  <si>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</si>
  <si>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</si>
  <si>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</si>
  <si>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</si>
  <si>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</si>
  <si>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</si>
  <si>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</si>
  <si>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</si>
  <si>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</si>
  <si>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</si>
  <si>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</si>
  <si>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</si>
  <si>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</si>
  <si>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</si>
  <si>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</si>
  <si>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</si>
  <si>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</si>
  <si>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</si>
  <si>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</si>
  <si>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</si>
  <si>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</si>
  <si>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</si>
  <si>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</si>
  <si>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</si>
  <si>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</si>
  <si>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</si>
  <si>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</si>
  <si>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</si>
  <si>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</si>
  <si>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</si>
  <si>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</si>
  <si>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</si>
  <si>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</si>
  <si>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</si>
  <si>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</si>
  <si>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</si>
  <si>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</si>
  <si>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</si>
  <si>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</si>
  <si>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</si>
  <si>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</si>
  <si>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</si>
  <si>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</si>
  <si>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</si>
  <si>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</si>
  <si>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</si>
  <si>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</si>
  <si>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</si>
  <si>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</si>
  <si>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</si>
  <si>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</si>
  <si>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</si>
  <si>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</si>
  <si>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</si>
  <si>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</si>
  <si>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</si>
  <si>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</si>
  <si>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</si>
  <si>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</si>
  <si>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</si>
  <si>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</si>
  <si>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</si>
  <si>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</si>
  <si>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</si>
  <si>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</si>
  <si>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</si>
  <si>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</si>
  <si>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</si>
  <si>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</si>
  <si>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</si>
  <si>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</si>
  <si>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</si>
  <si>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</si>
  <si>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</si>
  <si>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</si>
  <si>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</si>
  <si>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</si>
  <si>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</si>
  <si>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</si>
  <si>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</si>
  <si>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</si>
  <si>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</si>
  <si>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</si>
  <si>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</si>
  <si>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</si>
  <si>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</si>
  <si>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</si>
  <si>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</si>
  <si>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</si>
  <si>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</si>
  <si>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</si>
  <si>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</si>
  <si>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</si>
  <si>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</si>
  <si>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</si>
  <si>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</si>
  <si>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</si>
  <si>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</si>
  <si>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</si>
  <si>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</si>
  <si>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</si>
  <si>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</si>
  <si>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</si>
  <si>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</si>
  <si>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</si>
  <si>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</si>
  <si>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</si>
  <si>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</si>
  <si>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</si>
  <si>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</si>
  <si>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</si>
  <si>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</si>
  <si>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</si>
  <si>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</si>
  <si>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</si>
  <si>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</si>
  <si>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</si>
  <si>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</si>
  <si>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</si>
  <si>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</si>
  <si>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</si>
  <si>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</si>
  <si>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</si>
  <si>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</si>
  <si>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</si>
  <si>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</si>
  <si>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</si>
  <si>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</si>
  <si>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</si>
  <si>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</si>
  <si>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</si>
  <si>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</si>
  <si>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</si>
  <si>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</si>
  <si>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</si>
  <si>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</si>
  <si>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</si>
  <si>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</si>
  <si>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</si>
  <si>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</si>
  <si>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</si>
  <si>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</si>
  <si>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</si>
  <si>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</si>
  <si>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</si>
  <si>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</si>
  <si>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</si>
  <si>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</si>
  <si>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</si>
  <si>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</si>
  <si>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</si>
  <si>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</si>
  <si>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</si>
  <si>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</si>
  <si>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</si>
  <si>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</si>
  <si>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</si>
  <si>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</si>
  <si>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</si>
  <si>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</si>
  <si>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</si>
  <si>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</si>
  <si>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</si>
  <si>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</si>
  <si>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</si>
  <si>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</si>
  <si>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</si>
  <si>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</si>
  <si>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</si>
  <si>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</si>
  <si>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</si>
  <si>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</si>
  <si>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</si>
  <si>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</si>
  <si>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</si>
  <si>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</si>
  <si>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</si>
  <si>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</si>
  <si>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</si>
  <si>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</si>
  <si>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</si>
  <si>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</si>
  <si>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</si>
  <si>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</si>
  <si>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</si>
  <si>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</si>
  <si>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</si>
  <si>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</si>
  <si>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</si>
  <si>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</si>
  <si>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</si>
  <si>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</si>
  <si>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</si>
  <si>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</si>
  <si>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</si>
  <si>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</si>
  <si>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</si>
  <si>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</si>
  <si>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</si>
  <si>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</si>
  <si>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</si>
  <si>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</si>
  <si>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</si>
  <si>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</si>
  <si>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</si>
  <si>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</si>
  <si>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</si>
  <si>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</si>
  <si>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</si>
  <si>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</si>
  <si>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</si>
  <si>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</si>
  <si>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</si>
  <si>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</si>
  <si>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</si>
  <si>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</si>
  <si>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</si>
  <si>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</si>
  <si>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</si>
  <si>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</si>
  <si>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</si>
  <si>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</si>
  <si>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</si>
  <si>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</si>
  <si>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</si>
  <si>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</si>
  <si>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</si>
  <si>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</si>
  <si>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</si>
  <si>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</si>
  <si>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</si>
  <si>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</si>
  <si>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</si>
  <si>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</si>
  <si>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</si>
  <si>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</si>
  <si>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</si>
  <si>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</si>
  <si>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</si>
  <si>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</si>
  <si>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</si>
  <si>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</si>
  <si>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</si>
  <si>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</si>
  <si>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</si>
  <si>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</si>
  <si>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</si>
  <si>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</si>
  <si>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</si>
  <si>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</si>
  <si>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</si>
  <si>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</si>
  <si>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</si>
  <si>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</si>
  <si>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</si>
  <si>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</si>
  <si>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</si>
  <si>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</si>
  <si>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</si>
  <si>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</si>
  <si>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</si>
  <si>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</si>
  <si>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</si>
  <si>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</si>
  <si>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</si>
  <si>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</si>
  <si>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</si>
  <si>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</si>
  <si>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</si>
  <si>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</si>
  <si>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</si>
  <si>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</si>
  <si>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</si>
  <si>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</si>
  <si>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</si>
  <si>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</si>
  <si>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</si>
  <si>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</si>
  <si>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</si>
  <si>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</si>
  <si>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</si>
  <si>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</si>
  <si>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</si>
  <si>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</si>
  <si>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</si>
  <si>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</si>
  <si>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</si>
  <si>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</si>
  <si>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</si>
  <si>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</si>
  <si>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</si>
  <si>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</si>
  <si>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</si>
  <si>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</si>
  <si>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</si>
  <si>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</si>
  <si>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</si>
  <si>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</si>
  <si>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</si>
  <si>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</si>
  <si>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</si>
  <si>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</si>
  <si>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</si>
  <si>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</si>
  <si>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</si>
  <si>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</si>
  <si>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</si>
  <si>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</si>
  <si>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</si>
  <si>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</si>
  <si>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</si>
  <si>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</si>
  <si>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</si>
  <si>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</si>
  <si>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</si>
  <si>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</si>
  <si>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</si>
  <si>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</si>
  <si>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</si>
  <si>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</si>
  <si>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</si>
  <si>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</si>
  <si>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</si>
  <si>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</si>
  <si>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</si>
  <si>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</si>
  <si>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</si>
  <si>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</si>
  <si>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</si>
  <si>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</si>
  <si>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</si>
  <si>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</si>
  <si>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</si>
  <si>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</si>
  <si>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</si>
  <si>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</si>
  <si>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</si>
  <si>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</si>
  <si>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</si>
  <si>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</si>
  <si>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</si>
  <si>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</si>
  <si>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</si>
  <si>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</si>
  <si>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</si>
  <si>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</si>
  <si>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</si>
  <si>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</si>
  <si>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</si>
  <si>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</si>
  <si>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</si>
  <si>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</si>
  <si>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</si>
  <si>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</si>
  <si>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</si>
  <si>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</si>
  <si>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</si>
  <si>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</si>
  <si>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</si>
  <si>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</si>
  <si>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</si>
  <si>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</si>
  <si>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</si>
  <si>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</si>
  <si>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</si>
  <si>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</si>
  <si>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</si>
  <si>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</si>
  <si>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</si>
  <si>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</si>
  <si>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</si>
  <si>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</si>
  <si>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</si>
  <si>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</si>
  <si>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</si>
  <si>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</si>
  <si>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</si>
  <si>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</si>
  <si>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</si>
  <si>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</si>
  <si>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</si>
  <si>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</si>
  <si>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</si>
  <si>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</si>
  <si>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</si>
  <si>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</si>
  <si>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</si>
  <si>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</si>
  <si>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</si>
  <si>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</si>
  <si>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</si>
  <si>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</si>
  <si>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</si>
  <si>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</si>
  <si>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</si>
  <si>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</si>
  <si>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</si>
  <si>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</si>
  <si>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</si>
  <si>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</si>
  <si>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</si>
  <si>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</si>
  <si>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</si>
  <si>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</si>
  <si>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</si>
  <si>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</si>
  <si>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</si>
  <si>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</si>
  <si>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</si>
  <si>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</si>
  <si>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</si>
  <si>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</si>
  <si>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</si>
  <si>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</si>
  <si>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</si>
  <si>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</si>
  <si>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</si>
  <si>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</si>
  <si>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</si>
  <si>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</si>
  <si>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</si>
  <si>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</si>
  <si>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</si>
  <si>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</si>
  <si>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</si>
  <si>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</si>
  <si>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</si>
  <si>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</si>
  <si>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</si>
  <si>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</si>
  <si>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</si>
  <si>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</si>
  <si>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</si>
  <si>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</si>
  <si>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</si>
  <si>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</si>
  <si>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</si>
  <si>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</si>
  <si>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</si>
  <si>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</si>
  <si>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</si>
  <si>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</si>
  <si>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</si>
  <si>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</si>
  <si>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</si>
  <si>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</si>
  <si>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</si>
  <si>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</si>
  <si>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</si>
  <si>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</si>
  <si>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</si>
  <si>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</si>
  <si>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</si>
  <si>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</si>
  <si>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</si>
  <si>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</si>
  <si>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</si>
  <si>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</si>
  <si>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</si>
  <si>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</si>
  <si>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</si>
  <si>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</si>
  <si>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</si>
  <si>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</si>
  <si>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</si>
  <si>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</si>
  <si>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</si>
  <si>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</si>
  <si>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</si>
  <si>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</si>
  <si>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</si>
  <si>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</si>
  <si>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</si>
  <si>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</si>
  <si>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</si>
  <si>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</si>
  <si>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</si>
  <si>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</si>
  <si>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</si>
  <si>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</si>
  <si>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</si>
  <si>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</si>
  <si>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</si>
  <si>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</si>
  <si>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</si>
  <si>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</si>
  <si>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</si>
  <si>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</si>
  <si>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</si>
  <si>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</si>
  <si>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</si>
  <si>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</si>
  <si>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</si>
  <si>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</si>
  <si>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</si>
  <si>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</si>
  <si>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</si>
  <si>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</si>
  <si>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</si>
  <si>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</si>
  <si>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</si>
  <si>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</si>
  <si>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</si>
  <si>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</si>
  <si>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</si>
  <si>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</si>
  <si>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</si>
  <si>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</si>
  <si>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</si>
  <si>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</si>
  <si>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</si>
  <si>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</si>
  <si>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</si>
  <si>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</si>
  <si>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</si>
  <si>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</si>
  <si>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</si>
  <si>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</si>
  <si>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</si>
  <si>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</si>
  <si>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</si>
  <si>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</si>
  <si>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</si>
  <si>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</si>
  <si>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</si>
  <si>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</si>
  <si>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</si>
  <si>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</si>
  <si>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</si>
  <si>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</si>
  <si>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</si>
  <si>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</si>
  <si>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</si>
  <si>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</si>
  <si>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</si>
  <si>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</si>
  <si>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</si>
  <si>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</si>
  <si>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</si>
  <si>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</si>
  <si>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</si>
  <si>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</si>
  <si>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</si>
  <si>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</si>
  <si>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</si>
  <si>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</si>
  <si>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</si>
  <si>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</si>
  <si>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</si>
  <si>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</si>
  <si>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</si>
  <si>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</si>
  <si>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</si>
  <si>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</si>
  <si>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</si>
  <si>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</si>
  <si>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</si>
  <si>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</si>
  <si>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</si>
  <si>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</si>
  <si>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</si>
  <si>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</si>
  <si>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</si>
  <si>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</si>
  <si>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</si>
  <si>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</si>
  <si>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</si>
  <si>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</si>
  <si>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</si>
  <si>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</si>
  <si>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</si>
  <si>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</si>
  <si>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</si>
  <si>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</si>
  <si>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</si>
  <si>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</si>
  <si>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</si>
  <si>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</si>
  <si>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</si>
  <si>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</si>
  <si>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</si>
  <si>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</si>
  <si>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</si>
  <si>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</si>
  <si>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</si>
  <si>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</si>
  <si>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</si>
  <si>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</si>
  <si>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</si>
  <si>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</si>
  <si>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</si>
  <si>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</si>
  <si>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</si>
  <si>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</si>
  <si>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</si>
  <si>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</si>
  <si>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</si>
  <si>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</si>
  <si>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</si>
  <si>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</si>
  <si>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</si>
  <si>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</si>
  <si>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</si>
  <si>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</si>
  <si>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</si>
  <si>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</si>
  <si>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</si>
  <si>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</si>
  <si>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</si>
  <si>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</si>
  <si>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</si>
  <si>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</si>
  <si>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</si>
  <si>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</si>
  <si>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</si>
  <si>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</si>
  <si>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</si>
  <si>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</si>
  <si>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</si>
  <si>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</si>
  <si>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</si>
  <si>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</si>
  <si>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</si>
  <si>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</si>
  <si>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</si>
  <si>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</si>
  <si>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</si>
  <si>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</si>
  <si>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</si>
  <si>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</si>
  <si>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</si>
  <si>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</si>
  <si>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</si>
  <si>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</si>
  <si>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</si>
  <si>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</si>
  <si>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</si>
  <si>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</si>
  <si>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</si>
  <si>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</si>
  <si>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</si>
  <si>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</si>
  <si>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</si>
  <si>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</si>
  <si>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</si>
  <si>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</si>
  <si>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</si>
  <si>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</si>
  <si>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</si>
  <si>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</si>
  <si>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</si>
  <si>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</si>
  <si>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</si>
  <si>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</si>
  <si>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</si>
  <si>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</si>
  <si>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</si>
  <si>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</si>
  <si>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</si>
  <si>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</si>
  <si>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</si>
  <si>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</si>
  <si>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</si>
  <si>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</si>
  <si>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</si>
  <si>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</si>
  <si>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</si>
  <si>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</si>
  <si>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</si>
  <si>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</si>
  <si>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</si>
  <si>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</si>
  <si>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</si>
  <si>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</si>
  <si>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</si>
  <si>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</si>
  <si>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</si>
  <si>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</si>
  <si>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</si>
  <si>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</si>
  <si>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</si>
  <si>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</si>
  <si>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</si>
  <si>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</si>
  <si>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</si>
  <si>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</si>
  <si>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</si>
  <si>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</si>
  <si>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</si>
  <si>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</si>
  <si>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</si>
  <si>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</si>
  <si>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</si>
  <si>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</si>
  <si>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</si>
  <si>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</si>
  <si>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</si>
  <si>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</si>
  <si>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</si>
  <si>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</si>
  <si>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</si>
  <si>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</si>
  <si>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</si>
  <si>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</si>
  <si>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</si>
  <si>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</si>
  <si>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</si>
  <si>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</si>
  <si>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</si>
  <si>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</si>
  <si>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</si>
  <si>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</si>
  <si>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</si>
  <si>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</si>
  <si>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</si>
  <si>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</si>
  <si>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</si>
  <si>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</si>
  <si>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</si>
  <si>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</si>
  <si>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</si>
  <si>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</si>
  <si>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</si>
  <si>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</si>
  <si>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</si>
  <si>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</si>
  <si>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</si>
  <si>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</si>
  <si>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</si>
  <si>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</si>
  <si>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</si>
  <si>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</si>
  <si>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</si>
  <si>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</si>
  <si>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</si>
  <si>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</si>
  <si>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</si>
  <si>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</si>
  <si>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</si>
  <si>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</si>
  <si>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</si>
  <si>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</si>
  <si>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</si>
  <si>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</si>
  <si>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</si>
  <si>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</si>
  <si>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</si>
  <si>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</si>
  <si>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</si>
  <si>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</si>
  <si>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</si>
  <si>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</si>
  <si>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</si>
  <si>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</si>
  <si>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</si>
  <si>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</si>
  <si>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</si>
  <si>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</si>
  <si>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</si>
  <si>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</si>
  <si>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</si>
  <si>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</si>
  <si>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</si>
  <si>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</si>
  <si>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</si>
  <si>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</si>
  <si>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</si>
  <si>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</si>
  <si>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</si>
  <si>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</si>
  <si>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</si>
  <si>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</si>
  <si>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</si>
  <si>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</si>
  <si>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</si>
  <si>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</si>
  <si>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</si>
  <si>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</si>
  <si>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</si>
  <si>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</si>
  <si>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</si>
  <si>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</si>
  <si>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</si>
  <si>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</si>
  <si>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</si>
  <si>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</si>
  <si>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</si>
  <si>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</si>
  <si>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</si>
  <si>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</si>
  <si>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</si>
  <si>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</si>
  <si>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</si>
  <si>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</si>
  <si>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</si>
  <si>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</si>
  <si>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</si>
  <si>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</si>
  <si>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</si>
  <si>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</si>
  <si>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</si>
  <si>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</si>
  <si>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</si>
  <si>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</si>
  <si>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</si>
  <si>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</si>
  <si>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</si>
  <si>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</si>
  <si>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</si>
  <si>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</si>
  <si>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</si>
  <si>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</si>
  <si>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</si>
  <si>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</si>
  <si>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</si>
  <si>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</si>
  <si>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</si>
  <si>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</si>
  <si>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</si>
  <si>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</si>
  <si>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</si>
  <si>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</si>
  <si>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</si>
  <si>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</si>
  <si>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</si>
  <si>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</si>
  <si>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</si>
  <si>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</si>
  <si>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</si>
  <si>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</si>
  <si>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</si>
  <si>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</si>
  <si>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</si>
  <si>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</si>
  <si>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</si>
  <si>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</si>
  <si>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</si>
  <si>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</si>
  <si>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</si>
  <si>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</si>
  <si>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</si>
  <si>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</si>
  <si>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</si>
  <si>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</si>
  <si>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</si>
  <si>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</si>
  <si>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</si>
  <si>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</si>
  <si>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</si>
  <si>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</si>
  <si>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</si>
  <si>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</si>
  <si>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</si>
  <si>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</si>
  <si>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</si>
  <si>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</si>
  <si>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</si>
  <si>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</si>
  <si>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</si>
  <si>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</si>
  <si>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</si>
  <si>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</si>
  <si>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</si>
  <si>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</si>
  <si>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</si>
  <si>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</si>
  <si>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</si>
  <si>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</si>
  <si>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</si>
  <si>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</si>
  <si>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</si>
  <si>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</si>
  <si>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</si>
  <si>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</si>
  <si>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</si>
  <si>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</si>
  <si>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</si>
  <si>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</si>
  <si>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</si>
  <si>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</si>
  <si>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</si>
  <si>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</si>
  <si>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</si>
  <si>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</si>
  <si>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</si>
  <si>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</si>
  <si>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</si>
  <si>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</si>
  <si>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</si>
  <si>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</si>
  <si>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</si>
  <si>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</si>
  <si>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</si>
  <si>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</si>
  <si>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</si>
  <si>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</si>
  <si>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</si>
  <si>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</si>
  <si>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</si>
  <si>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</si>
  <si>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</si>
  <si>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</si>
  <si>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</si>
  <si>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</si>
  <si>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</si>
  <si>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</si>
  <si>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</si>
  <si>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</si>
  <si>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</si>
  <si>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</si>
  <si>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</si>
  <si>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</si>
  <si>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</si>
  <si>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</si>
  <si>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</si>
  <si>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</si>
  <si>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</si>
  <si>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</si>
  <si>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</si>
  <si>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</si>
  <si>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</si>
  <si>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</si>
  <si>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</si>
  <si>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</si>
  <si>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</si>
  <si>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</si>
  <si>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</si>
  <si>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</si>
  <si>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</si>
  <si>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</si>
  <si>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</si>
  <si>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</si>
  <si>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</si>
  <si>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</si>
  <si>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</si>
  <si>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</si>
  <si>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</si>
  <si>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</si>
  <si>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</si>
  <si>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</si>
  <si>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</si>
  <si>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</si>
  <si>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</si>
  <si>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</si>
  <si>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</si>
  <si>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</si>
  <si>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</si>
  <si>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</si>
  <si>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</si>
  <si>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</si>
  <si>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</si>
  <si>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</si>
  <si>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</si>
  <si>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</si>
  <si>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</si>
  <si>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</si>
  <si>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</si>
  <si>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</si>
  <si>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</si>
  <si>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</si>
  <si>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</si>
  <si>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</si>
  <si>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</si>
  <si>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</si>
  <si>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</si>
  <si>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</si>
  <si>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</si>
  <si>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</si>
  <si>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</si>
  <si>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</si>
  <si>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</si>
  <si>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</si>
  <si>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</si>
  <si>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</si>
  <si>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</si>
  <si>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</si>
  <si>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</si>
  <si>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</si>
  <si>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</si>
  <si>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</si>
  <si>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</si>
  <si>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</si>
  <si>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</si>
  <si>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</si>
  <si>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</si>
  <si>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</si>
  <si>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</si>
  <si>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</si>
  <si>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</si>
  <si>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</si>
  <si>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</si>
  <si>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</si>
  <si>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</si>
  <si>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</si>
  <si>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</si>
  <si>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</si>
  <si>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</si>
  <si>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</si>
  <si>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</si>
  <si>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</si>
  <si>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</si>
  <si>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</si>
  <si>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</si>
  <si>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</si>
  <si>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</si>
  <si>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</si>
  <si>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</si>
  <si>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</si>
  <si>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</si>
  <si>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</si>
  <si>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</si>
  <si>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</si>
  <si>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</si>
  <si>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</si>
  <si>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</si>
  <si>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</si>
  <si>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</si>
  <si>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</si>
  <si>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</si>
  <si>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</si>
  <si>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</si>
  <si>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</si>
  <si>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</si>
  <si>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</si>
  <si>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</si>
  <si>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</si>
  <si>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</si>
  <si>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</si>
  <si>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</si>
  <si>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</si>
  <si>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</si>
  <si>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</si>
  <si>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</si>
  <si>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</si>
  <si>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</si>
  <si>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</si>
  <si>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</si>
  <si>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</si>
  <si>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</si>
  <si>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</si>
  <si>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</si>
  <si>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</si>
  <si>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</si>
  <si>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</si>
  <si>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</si>
  <si>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</si>
  <si>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</si>
  <si>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</si>
  <si>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</si>
  <si>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</si>
  <si>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</si>
  <si>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</si>
  <si>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</si>
  <si>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</si>
  <si>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</si>
  <si>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</si>
  <si>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</si>
  <si>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</si>
  <si>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</si>
  <si>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</si>
  <si>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</si>
  <si>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</si>
  <si>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</si>
  <si>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</si>
  <si>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</si>
  <si>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</si>
  <si>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</si>
  <si>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</si>
  <si>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</si>
  <si>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</si>
  <si>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</si>
  <si>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</si>
  <si>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</si>
  <si>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</si>
  <si>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</si>
  <si>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</si>
  <si>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</si>
  <si>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</si>
  <si>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</si>
  <si>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</si>
  <si>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</si>
  <si>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</si>
  <si>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</si>
  <si>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</si>
  <si>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</si>
  <si>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</si>
  <si>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</si>
  <si>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</si>
  <si>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</si>
  <si>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</si>
  <si>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</si>
  <si>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</si>
  <si>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</si>
  <si>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</si>
  <si>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</si>
  <si>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</si>
  <si>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</si>
  <si>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</si>
  <si>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</si>
  <si>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</si>
  <si>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</si>
  <si>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</si>
  <si>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</si>
  <si>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</si>
  <si>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</si>
  <si>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</si>
  <si>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</si>
  <si>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</si>
  <si>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</si>
  <si>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</si>
  <si>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</si>
  <si>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</si>
  <si>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</si>
  <si>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</si>
  <si>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</si>
  <si>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</si>
  <si>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</si>
  <si>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</si>
  <si>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</si>
  <si>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</si>
  <si>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</si>
  <si>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</si>
  <si>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</si>
  <si>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</si>
  <si>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</si>
  <si>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</si>
  <si>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</si>
  <si>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</si>
  <si>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</si>
  <si>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</si>
  <si>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</si>
  <si>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</si>
  <si>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</si>
  <si>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</si>
  <si>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</si>
  <si>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</si>
  <si>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</si>
  <si>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</si>
  <si>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</si>
  <si>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</si>
  <si>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</si>
  <si>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</si>
  <si>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</si>
  <si>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</si>
  <si>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</si>
  <si>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</si>
  <si>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</si>
  <si>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</si>
  <si>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</si>
  <si>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</si>
  <si>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</si>
  <si>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</si>
  <si>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</si>
  <si>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</si>
  <si>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</si>
  <si>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</si>
  <si>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</si>
  <si>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</si>
  <si>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</si>
  <si>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</si>
  <si>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</si>
  <si>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</si>
  <si>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</si>
  <si>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</si>
  <si>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</si>
  <si>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</si>
  <si>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</si>
  <si>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</si>
  <si>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</si>
  <si>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</si>
  <si>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</si>
  <si>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</si>
  <si>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</si>
  <si>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</si>
  <si>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</si>
  <si>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</si>
  <si>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</si>
  <si>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</si>
  <si>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</si>
  <si>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</si>
  <si>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</si>
  <si>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</si>
  <si>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</si>
  <si>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</si>
  <si>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</si>
  <si>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</si>
  <si>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</si>
  <si>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</si>
  <si>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</si>
  <si>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</si>
  <si>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</si>
  <si>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</si>
  <si>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</si>
  <si>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</si>
  <si>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</si>
  <si>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</si>
  <si>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</si>
  <si>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</si>
  <si>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</si>
  <si>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</si>
  <si>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</si>
  <si>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</si>
  <si>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</si>
  <si>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</si>
  <si>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</si>
  <si>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</si>
  <si>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</si>
  <si>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</si>
  <si>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</si>
  <si>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</si>
  <si>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</si>
  <si>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</si>
  <si>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</si>
  <si>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</si>
  <si>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</si>
  <si>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</si>
  <si>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</si>
  <si>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</si>
  <si>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</si>
  <si>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</si>
  <si>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</si>
  <si>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</si>
  <si>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</si>
  <si>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</si>
  <si>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</si>
  <si>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</si>
  <si>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</si>
  <si>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</si>
  <si>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</si>
  <si>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</si>
  <si>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</si>
  <si>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</si>
  <si>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</si>
  <si>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</si>
  <si>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</si>
  <si>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</si>
  <si>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</si>
  <si>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</si>
  <si>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</si>
  <si>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</si>
  <si>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</si>
  <si>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</si>
  <si>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</si>
  <si>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</si>
  <si>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</si>
  <si>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</si>
  <si>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</si>
  <si>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</si>
  <si>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</si>
  <si>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</si>
  <si>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</si>
  <si>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</si>
  <si>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</si>
  <si>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</si>
  <si>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</si>
  <si>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</si>
  <si>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</si>
  <si>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</si>
  <si>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</si>
  <si>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</si>
  <si>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</si>
  <si>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</si>
  <si>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</si>
  <si>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</si>
  <si>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</si>
  <si>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</si>
  <si>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</si>
  <si>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</si>
  <si>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</si>
  <si>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</si>
  <si>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</si>
  <si>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</si>
  <si>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</si>
  <si>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</si>
  <si>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</si>
  <si>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</si>
  <si>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</si>
  <si>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</si>
  <si>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</si>
  <si>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</si>
  <si>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</si>
  <si>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</si>
  <si>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</si>
  <si>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</si>
  <si>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</si>
  <si>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</si>
  <si>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</si>
  <si>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</si>
  <si>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</si>
  <si>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</si>
  <si>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</si>
  <si>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</si>
  <si>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</si>
  <si>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</si>
  <si>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</si>
  <si>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</si>
  <si>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</si>
  <si>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</si>
  <si>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</si>
  <si>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</si>
  <si>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</si>
  <si>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</si>
  <si>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</si>
  <si>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</si>
  <si>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</si>
  <si>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</si>
  <si>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</si>
  <si>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</si>
  <si>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</si>
  <si>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</si>
  <si>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</si>
  <si>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</si>
  <si>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</si>
  <si>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</si>
  <si>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</si>
  <si>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</si>
  <si>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</si>
  <si>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</si>
  <si>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</si>
  <si>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</si>
  <si>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</si>
  <si>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</si>
  <si>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</si>
  <si>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</si>
  <si>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</si>
  <si>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</si>
  <si>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</si>
  <si>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</si>
  <si>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</si>
  <si>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</si>
  <si>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</si>
  <si>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</si>
  <si>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</si>
  <si>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</si>
  <si>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</si>
  <si>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</si>
  <si>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</si>
  <si>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</si>
  <si>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</si>
  <si>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</si>
  <si>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</si>
  <si>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</si>
  <si>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</si>
  <si>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</si>
  <si>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</si>
  <si>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</si>
  <si>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</si>
  <si>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</si>
  <si>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</si>
  <si>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</si>
  <si>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</si>
  <si>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</si>
  <si>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</si>
  <si>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</si>
  <si>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</si>
  <si>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</si>
  <si>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</si>
  <si>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</si>
  <si>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</si>
  <si>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</si>
  <si>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</si>
  <si>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</si>
  <si>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</si>
  <si>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</si>
  <si>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</si>
  <si>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</si>
  <si>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</si>
  <si>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</si>
  <si>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</si>
  <si>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</si>
  <si>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</si>
  <si>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</si>
  <si>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</si>
  <si>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</si>
  <si>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</si>
  <si>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</si>
  <si>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</si>
  <si>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</si>
  <si>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</si>
  <si>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</si>
  <si>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</si>
  <si>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</si>
  <si>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</si>
  <si>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</si>
  <si>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</si>
  <si>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</si>
  <si>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</si>
  <si>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</si>
  <si>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</si>
  <si>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</si>
  <si>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</si>
  <si>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</si>
  <si>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</si>
  <si>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</si>
  <si>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</si>
  <si>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</si>
  <si>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</si>
  <si>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</si>
  <si>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</si>
  <si>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</si>
  <si>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</si>
  <si>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</si>
  <si>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</si>
  <si>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</si>
  <si>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</si>
  <si>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</si>
  <si>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</si>
  <si>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</si>
  <si>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</si>
  <si>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</si>
  <si>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</si>
  <si>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</si>
  <si>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</si>
  <si>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</si>
  <si>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</si>
  <si>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</si>
  <si>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</si>
  <si>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</si>
  <si>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</si>
  <si>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</si>
  <si>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</si>
  <si>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</si>
  <si>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</si>
  <si>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</si>
  <si>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</si>
  <si>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</si>
  <si>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</si>
  <si>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</si>
  <si>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</si>
  <si>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</si>
  <si>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</si>
  <si>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</si>
  <si>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</si>
  <si>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</si>
  <si>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</si>
  <si>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</si>
  <si>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</si>
  <si>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</si>
  <si>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</si>
  <si>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</si>
  <si>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</si>
  <si>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</si>
  <si>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</si>
  <si>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</si>
  <si>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</si>
  <si>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</si>
  <si>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</si>
  <si>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</si>
  <si>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</si>
  <si>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</si>
  <si>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</si>
  <si>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</si>
  <si>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</si>
  <si>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</si>
  <si>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</si>
  <si>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</si>
  <si>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</si>
  <si>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</si>
  <si>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</si>
  <si>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</si>
  <si>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</si>
  <si>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</si>
  <si>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</si>
  <si>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</si>
  <si>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</si>
  <si>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</si>
  <si>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</si>
  <si>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</si>
  <si>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</si>
  <si>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</si>
  <si>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</si>
  <si>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</si>
  <si>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</si>
  <si>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</si>
  <si>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</si>
  <si>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</si>
  <si>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</si>
  <si>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</si>
  <si>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</si>
  <si>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</si>
  <si>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</si>
  <si>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</si>
  <si>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</si>
  <si>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</si>
  <si>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</si>
  <si>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</si>
  <si>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</si>
  <si>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</si>
  <si>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</si>
  <si>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</si>
  <si>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</si>
  <si>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</si>
  <si>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</si>
  <si>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</si>
  <si>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</si>
  <si>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</si>
  <si>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</si>
  <si>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</si>
  <si>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</si>
  <si>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</si>
  <si>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</si>
  <si>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</si>
  <si>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</si>
  <si>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</si>
  <si>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</si>
  <si>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</si>
  <si>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</si>
  <si>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</si>
  <si>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</si>
  <si>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</si>
  <si>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</si>
  <si>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</si>
  <si>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</si>
  <si>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</si>
  <si>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</si>
  <si>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</si>
  <si>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</si>
  <si>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</si>
  <si>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</si>
  <si>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</si>
  <si>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</si>
  <si>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</si>
  <si>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</si>
  <si>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</si>
  <si>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</si>
  <si>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</si>
  <si>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</si>
  <si>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</si>
  <si>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</si>
  <si>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</si>
  <si>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</si>
  <si>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</si>
  <si>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</si>
  <si>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</si>
  <si>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</si>
  <si>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</si>
  <si>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</si>
  <si>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</si>
  <si>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</si>
  <si>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</si>
  <si>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</si>
  <si>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</si>
  <si>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</si>
  <si>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</si>
  <si>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</si>
  <si>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</si>
  <si>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</si>
  <si>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</si>
  <si>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</si>
  <si>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</si>
  <si>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</si>
  <si>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</si>
  <si>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</si>
  <si>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</si>
  <si>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</si>
  <si>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</si>
  <si>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</si>
  <si>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</si>
  <si>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</si>
  <si>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</si>
  <si>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</si>
  <si>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</si>
  <si>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</si>
  <si>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</si>
  <si>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</si>
  <si>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</si>
  <si>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</si>
  <si>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</si>
  <si>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</si>
  <si>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</si>
  <si>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</si>
  <si>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</si>
  <si>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</si>
  <si>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</si>
  <si>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</si>
  <si>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</si>
  <si>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</si>
  <si>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</si>
  <si>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</si>
  <si>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</si>
  <si>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</si>
  <si>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</si>
  <si>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</si>
  <si>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</si>
  <si>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</si>
  <si>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</si>
  <si>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</si>
  <si>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</si>
  <si>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</si>
  <si>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</si>
  <si>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</si>
  <si>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</si>
  <si>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</si>
  <si>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</si>
  <si>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</si>
  <si>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</si>
  <si>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</si>
  <si>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</si>
  <si>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</si>
  <si>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</si>
  <si>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</si>
  <si>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</si>
  <si>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</si>
  <si>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</si>
  <si>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</si>
  <si>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</si>
  <si>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</si>
  <si>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</si>
  <si>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</si>
  <si>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</si>
  <si>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</si>
  <si>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</si>
  <si>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</si>
  <si>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</si>
  <si>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</si>
  <si>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</si>
  <si>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</si>
  <si>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</si>
  <si>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</si>
  <si>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</si>
  <si>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</si>
  <si>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</si>
  <si>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</si>
  <si>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</si>
  <si>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</si>
  <si>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</si>
  <si>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</si>
  <si>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</si>
  <si>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</si>
  <si>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</si>
  <si>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</si>
  <si>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</si>
  <si>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</si>
  <si>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</si>
  <si>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</si>
  <si>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</si>
  <si>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</si>
  <si>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</si>
  <si>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</si>
  <si>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</si>
  <si>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</si>
  <si>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</si>
  <si>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</si>
  <si>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</si>
  <si>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</si>
  <si>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</si>
  <si>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</si>
  <si>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</si>
  <si>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</si>
  <si>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</si>
  <si>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</si>
  <si>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</si>
  <si>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</si>
  <si>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</si>
  <si>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</si>
  <si>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</si>
  <si>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</si>
  <si>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</si>
  <si>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</si>
  <si>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</si>
  <si>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</si>
  <si>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</si>
  <si>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</si>
  <si>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</si>
  <si>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</si>
  <si>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</si>
  <si>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</si>
  <si>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</si>
  <si>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</si>
  <si>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</si>
  <si>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</si>
  <si>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</si>
  <si>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</si>
  <si>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</si>
  <si>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</si>
  <si>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</si>
  <si>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</si>
  <si>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</si>
  <si>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</si>
  <si>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</si>
  <si>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</si>
  <si>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</si>
  <si>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</si>
  <si>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</si>
  <si>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</si>
  <si>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</si>
  <si>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</si>
  <si>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</si>
  <si>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</si>
  <si>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</si>
  <si>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</si>
  <si>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</si>
  <si>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</si>
  <si>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</si>
  <si>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</si>
  <si>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</si>
  <si>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</si>
  <si>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</si>
  <si>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</si>
  <si>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</si>
  <si>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</si>
  <si>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</si>
  <si>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</si>
  <si>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</si>
  <si>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</si>
  <si>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</si>
  <si>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</si>
  <si>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</si>
  <si>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</si>
  <si>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</si>
  <si>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</si>
  <si>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</si>
  <si>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</si>
  <si>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</si>
  <si>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</si>
  <si>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</si>
  <si>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</si>
  <si>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</si>
  <si>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</si>
  <si>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</si>
  <si>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</si>
  <si>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</si>
  <si>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</si>
  <si>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</si>
  <si>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</si>
  <si>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</si>
  <si>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</si>
  <si>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</si>
  <si>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</si>
  <si>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</si>
  <si>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</si>
  <si>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</si>
  <si>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</si>
  <si>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</si>
  <si>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</si>
  <si>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</si>
  <si>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</si>
  <si>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</si>
  <si>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</si>
  <si>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</si>
  <si>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</si>
  <si>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</si>
  <si>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</si>
  <si>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</si>
  <si>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</si>
  <si>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</si>
  <si>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</si>
  <si>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</si>
  <si>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</si>
  <si>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</si>
  <si>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</si>
  <si>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</si>
  <si>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</si>
  <si>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</si>
  <si>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</si>
  <si>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</si>
  <si>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</si>
  <si>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</si>
  <si>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</si>
  <si>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</si>
  <si>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</si>
  <si>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</si>
  <si>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</si>
  <si>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</si>
  <si>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</si>
  <si>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</si>
  <si>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</si>
  <si>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</si>
  <si>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</si>
  <si>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</si>
  <si>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</si>
  <si>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</si>
  <si>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</si>
  <si>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</si>
  <si>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</si>
  <si>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</si>
  <si>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</si>
  <si>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</si>
  <si>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</si>
  <si>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</si>
  <si>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</si>
  <si>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</si>
  <si>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</si>
  <si>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</si>
  <si>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</si>
  <si>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</si>
  <si>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</si>
  <si>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</si>
  <si>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</si>
  <si>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</si>
  <si>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</si>
  <si>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</si>
  <si>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</si>
  <si>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</si>
  <si>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</si>
  <si>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</si>
  <si>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</si>
  <si>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</si>
  <si>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</si>
  <si>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</si>
  <si>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</si>
  <si>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</si>
  <si>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</si>
  <si>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</si>
  <si>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</si>
  <si>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</si>
  <si>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</si>
  <si>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</si>
  <si>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</si>
  <si>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</si>
  <si>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</si>
  <si>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</si>
  <si>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</si>
  <si>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</si>
  <si>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</si>
  <si>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</si>
  <si>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</si>
  <si>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</si>
  <si>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</si>
  <si>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</si>
  <si>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</si>
  <si>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</si>
  <si>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</si>
  <si>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</si>
  <si>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</si>
  <si>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</si>
  <si>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</si>
  <si>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</si>
  <si>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</si>
  <si>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</si>
  <si>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</si>
  <si>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</si>
  <si>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</si>
  <si>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</si>
  <si>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</si>
  <si>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</si>
  <si>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</si>
  <si>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</si>
  <si>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</si>
  <si>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</si>
  <si>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</si>
  <si>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</si>
  <si>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</si>
  <si>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</si>
  <si>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</si>
  <si>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</si>
  <si>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</si>
  <si>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</si>
  <si>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</si>
  <si>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</si>
  <si>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</si>
  <si>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</si>
  <si>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</si>
  <si>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</si>
  <si>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</si>
  <si>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</si>
  <si>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</si>
  <si>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</si>
  <si>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</si>
  <si>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</si>
  <si>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</si>
  <si>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</si>
  <si>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</si>
  <si>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</si>
  <si>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</si>
  <si>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</si>
  <si>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</si>
  <si>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</si>
  <si>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</si>
  <si>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</si>
  <si>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</si>
  <si>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</si>
  <si>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</si>
  <si>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</si>
  <si>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</si>
  <si>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</si>
  <si>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</si>
  <si>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</si>
  <si>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</si>
  <si>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</si>
  <si>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</si>
  <si>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</si>
  <si>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</si>
  <si>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</si>
  <si>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</si>
  <si>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</si>
  <si>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</si>
  <si>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</si>
  <si>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</si>
  <si>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</si>
  <si>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</si>
  <si>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</si>
  <si>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</si>
  <si>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</si>
  <si>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</si>
  <si>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</si>
  <si>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</si>
  <si>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</si>
  <si>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</si>
  <si>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</si>
  <si>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</si>
  <si>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</si>
  <si>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</si>
  <si>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</si>
  <si>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</si>
  <si>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</si>
  <si>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</si>
  <si>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</si>
  <si>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</si>
  <si>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</si>
  <si>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</si>
  <si>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</si>
  <si>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</si>
  <si>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</si>
  <si>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</si>
  <si>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</si>
  <si>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</si>
  <si>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</si>
  <si>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</si>
  <si>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</si>
  <si>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</si>
  <si>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</si>
  <si>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</si>
  <si>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</si>
  <si>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</si>
  <si>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</si>
  <si>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</si>
  <si>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</si>
  <si>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</si>
  <si>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</si>
  <si>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</si>
  <si>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</si>
  <si>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</si>
  <si>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</si>
  <si>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</si>
  <si>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</si>
  <si>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</si>
  <si>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</si>
  <si>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</si>
  <si>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</si>
  <si>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</si>
  <si>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</si>
  <si>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</si>
  <si>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</si>
  <si>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</si>
  <si>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</si>
  <si>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</si>
  <si>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</si>
  <si>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</si>
  <si>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</si>
  <si>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</si>
  <si>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</si>
  <si>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</si>
  <si>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</si>
  <si>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</si>
  <si>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</si>
  <si>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</si>
  <si>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</si>
  <si>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</si>
  <si>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</si>
  <si>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</si>
  <si>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</si>
  <si>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</si>
  <si>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</si>
  <si>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</si>
  <si>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</si>
  <si>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</si>
  <si>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</si>
  <si>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</si>
  <si>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</si>
  <si>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</si>
  <si>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</si>
  <si>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</si>
  <si>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</si>
  <si>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</si>
  <si>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</si>
  <si>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</si>
  <si>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</si>
  <si>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</si>
  <si>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</si>
  <si>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</si>
  <si>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</si>
  <si>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</si>
  <si>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</si>
  <si>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</si>
  <si>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</si>
  <si>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</si>
  <si>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</si>
  <si>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</si>
  <si>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</si>
  <si>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</si>
  <si>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</si>
  <si>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</si>
  <si>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</si>
  <si>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</si>
  <si>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</si>
  <si>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</si>
  <si>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</si>
  <si>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</si>
  <si>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</si>
  <si>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</si>
  <si>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</si>
  <si>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</si>
  <si>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</si>
  <si>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</si>
  <si>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</si>
  <si>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</si>
  <si>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</si>
  <si>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</si>
  <si>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</si>
  <si>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</si>
  <si>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</si>
  <si>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</si>
  <si>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</si>
  <si>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</si>
  <si>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</si>
  <si>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</si>
  <si>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</si>
  <si>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</si>
  <si>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</si>
  <si>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</si>
  <si>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</si>
  <si>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</si>
  <si>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</si>
  <si>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</si>
  <si>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</si>
  <si>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</si>
  <si>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</si>
  <si>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</si>
  <si>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</si>
  <si>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</si>
  <si>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</si>
  <si>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</si>
  <si>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</si>
  <si>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</si>
  <si>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</si>
  <si>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</si>
  <si>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</si>
  <si>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</si>
  <si>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</si>
  <si>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</si>
  <si>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</si>
  <si>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</si>
  <si>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</si>
  <si>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</si>
  <si>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</si>
  <si>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</si>
  <si>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</si>
  <si>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</si>
  <si>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</si>
  <si>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</si>
  <si>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</si>
  <si>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</si>
  <si>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</si>
  <si>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</si>
  <si>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</si>
  <si>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</si>
  <si>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</si>
  <si>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</si>
  <si>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</si>
  <si>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</si>
  <si>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</si>
  <si>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</si>
  <si>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</si>
  <si>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</si>
  <si>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</si>
  <si>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</si>
  <si>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</si>
  <si>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</si>
  <si>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</si>
  <si>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</si>
  <si>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</si>
  <si>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</si>
  <si>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</si>
  <si>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</si>
  <si>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</si>
  <si>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</si>
  <si>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</si>
  <si>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</si>
  <si>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</si>
  <si>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</si>
  <si>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</si>
  <si>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</si>
  <si>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</si>
  <si>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</si>
  <si>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</si>
  <si>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</si>
  <si>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</si>
  <si>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</si>
  <si>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</si>
  <si>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</si>
  <si>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</si>
  <si>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</si>
  <si>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</si>
  <si>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</si>
  <si>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</si>
  <si>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</si>
  <si>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</si>
  <si>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</si>
  <si>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</si>
  <si>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</si>
  <si>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</si>
  <si>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</si>
  <si>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</si>
  <si>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</si>
  <si>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</si>
  <si>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</si>
  <si>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</si>
  <si>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</si>
  <si>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</si>
  <si>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</si>
  <si>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</si>
  <si>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</si>
  <si>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</si>
  <si>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</si>
  <si>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</si>
  <si>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</si>
  <si>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</si>
  <si>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</si>
  <si>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</si>
  <si>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</si>
  <si>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</si>
  <si>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</si>
  <si>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</si>
  <si>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</si>
  <si>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</si>
  <si>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</si>
  <si>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</si>
  <si>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</si>
  <si>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</si>
  <si>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</si>
  <si>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</si>
  <si>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</si>
  <si>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</si>
  <si>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</si>
  <si>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</si>
  <si>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</si>
  <si>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</si>
  <si>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</si>
  <si>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</si>
  <si>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</si>
  <si>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</si>
  <si>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</si>
  <si>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</si>
  <si>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</si>
  <si>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</si>
  <si>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</si>
  <si>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</si>
  <si>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</si>
  <si>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</si>
  <si>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</si>
  <si>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</si>
  <si>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</si>
  <si>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</si>
  <si>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</si>
  <si>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</si>
  <si>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</si>
  <si>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</si>
  <si>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</si>
  <si>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</si>
  <si>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</si>
  <si>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</si>
  <si>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</si>
  <si>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</si>
  <si>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</si>
  <si>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</si>
  <si>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</si>
  <si>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</si>
  <si>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</si>
  <si>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</si>
  <si>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</si>
  <si>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</si>
  <si>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</si>
  <si>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</si>
  <si>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</si>
  <si>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</si>
  <si>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</si>
  <si>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</si>
  <si>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</si>
  <si>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</si>
  <si>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</si>
  <si>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</si>
  <si>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</si>
  <si>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</si>
  <si>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</si>
  <si>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</si>
  <si>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</si>
  <si>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</si>
  <si>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</si>
  <si>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</si>
  <si>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</si>
  <si>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</si>
  <si>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</si>
  <si>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</si>
  <si>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</si>
  <si>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</si>
  <si>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</si>
  <si>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</si>
  <si>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</si>
  <si>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</si>
  <si>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</si>
  <si>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</si>
  <si>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</si>
  <si>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</si>
  <si>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</si>
  <si>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</si>
  <si>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</si>
  <si>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</si>
  <si>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</si>
  <si>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</si>
  <si>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</si>
  <si>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</si>
  <si>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</si>
  <si>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</si>
  <si>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</si>
  <si>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</si>
  <si>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</si>
  <si>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</si>
  <si>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</si>
  <si>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</si>
  <si>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</si>
  <si>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</si>
  <si>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</si>
  <si>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</si>
  <si>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</si>
  <si>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</si>
  <si>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</si>
  <si>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</si>
  <si>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</si>
  <si>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</si>
  <si>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</si>
  <si>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</si>
  <si>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</si>
  <si>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</si>
  <si>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</si>
  <si>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</si>
  <si>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</si>
  <si>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</si>
  <si>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</si>
  <si>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</si>
  <si>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</si>
  <si>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</si>
  <si>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</si>
  <si>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</si>
  <si>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</si>
  <si>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</si>
  <si>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</si>
  <si>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</si>
  <si>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</si>
  <si>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</si>
  <si>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</si>
  <si>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</si>
  <si>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</si>
  <si>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</si>
  <si>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</si>
  <si>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</si>
  <si>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</si>
  <si>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</si>
  <si>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</si>
  <si>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</si>
  <si>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</si>
  <si>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</si>
  <si>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</si>
  <si>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</si>
  <si>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</si>
  <si>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</si>
  <si>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</si>
  <si>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</si>
  <si>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</si>
  <si>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</si>
  <si>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</si>
  <si>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</si>
  <si>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</si>
  <si>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</si>
  <si>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</si>
  <si>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</si>
  <si>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</si>
  <si>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</si>
  <si>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</si>
  <si>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</si>
  <si>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</si>
  <si>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</si>
  <si>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</si>
  <si>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</si>
  <si>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</si>
  <si>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</si>
  <si>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</si>
  <si>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</si>
  <si>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</si>
  <si>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</si>
  <si>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</si>
  <si>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</si>
  <si>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</si>
  <si>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</si>
  <si>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</si>
  <si>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</si>
  <si>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</si>
  <si>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</si>
  <si>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</si>
  <si>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</si>
  <si>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</si>
  <si>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</si>
  <si>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</si>
  <si>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</si>
  <si>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</si>
  <si>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</si>
  <si>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</si>
  <si>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</si>
  <si>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</si>
  <si>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</si>
  <si>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</si>
  <si>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</si>
  <si>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</si>
  <si>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</si>
  <si>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</si>
  <si>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</si>
  <si>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</si>
  <si>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</si>
  <si>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</si>
  <si>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</si>
  <si>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</si>
  <si>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</si>
  <si>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</si>
  <si>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</si>
  <si>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</si>
  <si>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</si>
  <si>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</si>
  <si>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</si>
  <si>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</si>
  <si>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</si>
  <si>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</si>
  <si>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</si>
  <si>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</si>
  <si>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</si>
  <si>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</si>
  <si>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</si>
  <si>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</si>
  <si>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</si>
  <si>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</si>
  <si>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</si>
  <si>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</si>
  <si>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</si>
  <si>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</si>
  <si>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</si>
  <si>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</si>
  <si>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</si>
  <si>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</si>
  <si>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</si>
  <si>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</si>
  <si>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</si>
  <si>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</si>
  <si>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</si>
  <si>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</si>
  <si>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</si>
  <si>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</si>
  <si>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</si>
  <si>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</si>
  <si>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</si>
  <si>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</si>
  <si>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</si>
  <si>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</si>
  <si>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</si>
  <si>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</si>
  <si>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</si>
  <si>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</si>
  <si>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</si>
  <si>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</si>
  <si>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</si>
  <si>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</si>
  <si>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</si>
  <si>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</si>
  <si>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</si>
  <si>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</si>
  <si>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</si>
  <si>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</si>
  <si>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</si>
  <si>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</si>
  <si>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</si>
  <si>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</si>
  <si>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</si>
  <si>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</si>
  <si>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</si>
  <si>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</si>
  <si>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</si>
  <si>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</si>
  <si>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</si>
  <si>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</si>
  <si>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</si>
  <si>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</si>
  <si>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</si>
  <si>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</si>
  <si>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</si>
  <si>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</si>
  <si>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</si>
  <si>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</si>
  <si>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</si>
  <si>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</si>
  <si>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</si>
  <si>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</si>
  <si>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</si>
  <si>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</si>
  <si>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</si>
  <si>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</si>
  <si>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</si>
  <si>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</si>
  <si>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</si>
  <si>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</si>
  <si>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</si>
  <si>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</si>
  <si>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</si>
  <si>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</si>
  <si>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</si>
  <si>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</si>
  <si>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</si>
  <si>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</si>
  <si>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</si>
  <si>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</si>
  <si>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</si>
  <si>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</si>
  <si>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</si>
  <si>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</si>
  <si>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</si>
  <si>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</si>
  <si>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</si>
  <si>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</si>
  <si>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</si>
  <si>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</si>
  <si>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</si>
  <si>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</si>
  <si>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</si>
  <si>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</si>
  <si>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</si>
  <si>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</si>
  <si>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</si>
  <si>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</si>
  <si>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</si>
  <si>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</si>
  <si>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</si>
  <si>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</si>
  <si>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</si>
  <si>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</si>
  <si>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</si>
  <si>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</si>
  <si>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</si>
  <si>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</si>
  <si>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</si>
  <si>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</si>
  <si>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</si>
  <si>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</si>
  <si>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</si>
  <si>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</si>
  <si>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</si>
  <si>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</si>
  <si>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</si>
  <si>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</si>
  <si>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</si>
  <si>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</si>
  <si>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</si>
  <si>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</si>
  <si>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</si>
  <si>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</si>
  <si>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</si>
  <si>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</si>
  <si>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</si>
  <si>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</si>
  <si>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</si>
  <si>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</si>
  <si>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</si>
  <si>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</si>
  <si>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</si>
  <si>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</si>
  <si>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</si>
  <si>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</si>
  <si>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</si>
  <si>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</si>
  <si>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</si>
  <si>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</si>
  <si>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</si>
  <si>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</si>
  <si>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</si>
  <si>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</si>
  <si>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</si>
  <si>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</si>
  <si>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</si>
  <si>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</si>
  <si>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</si>
  <si>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</si>
  <si>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</si>
  <si>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</si>
  <si>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</si>
  <si>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</si>
  <si>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</si>
  <si>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</si>
  <si>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</si>
  <si>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</si>
  <si>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</si>
  <si>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</si>
  <si>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</si>
  <si>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</si>
  <si>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</si>
  <si>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</si>
  <si>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</si>
  <si>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</si>
  <si>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</si>
  <si>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</si>
  <si>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</si>
  <si>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</si>
  <si>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</si>
  <si>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</si>
  <si>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</si>
  <si>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</si>
  <si>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</si>
  <si>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</si>
  <si>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</si>
  <si>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</si>
  <si>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</si>
  <si>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</si>
  <si>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</si>
  <si>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</si>
  <si>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</si>
  <si>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</si>
  <si>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</si>
  <si>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</si>
  <si>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</si>
  <si>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</si>
  <si>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</si>
  <si>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</si>
  <si>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</si>
  <si>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</si>
  <si>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</si>
  <si>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</si>
  <si>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</si>
  <si>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</si>
  <si>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</si>
  <si>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</si>
  <si>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</si>
  <si>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</si>
  <si>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</si>
  <si>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</si>
  <si>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</si>
  <si>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</si>
  <si>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</si>
  <si>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</si>
  <si>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</si>
  <si>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</si>
  <si>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</si>
  <si>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</si>
  <si>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</si>
  <si>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</si>
  <si>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</si>
  <si>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</si>
  <si>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</si>
  <si>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</si>
  <si>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</si>
  <si>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</si>
  <si>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</si>
  <si>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</si>
  <si>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</si>
  <si>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</si>
  <si>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</si>
  <si>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</si>
  <si>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</si>
  <si>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</si>
  <si>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</si>
  <si>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</si>
  <si>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</si>
  <si>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</si>
  <si>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</si>
  <si>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</si>
  <si>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</si>
  <si>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</si>
  <si>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</si>
  <si>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</si>
  <si>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</si>
  <si>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</si>
  <si>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</si>
  <si>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</si>
  <si>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</si>
  <si>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</si>
  <si>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</si>
  <si>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</si>
  <si>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</si>
  <si>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</si>
  <si>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</si>
  <si>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</si>
  <si>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</si>
  <si>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</si>
  <si>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</si>
  <si>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</si>
  <si>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</si>
  <si>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</si>
  <si>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</si>
  <si>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</si>
  <si>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</si>
  <si>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</si>
  <si>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</si>
  <si>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</si>
  <si>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</si>
  <si>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</si>
  <si>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</si>
  <si>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</si>
  <si>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</si>
  <si>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</si>
  <si>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</si>
  <si>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</si>
  <si>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</si>
  <si>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</si>
  <si>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</si>
  <si>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</si>
  <si>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</si>
  <si>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</si>
  <si>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</si>
  <si>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</si>
  <si>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</si>
  <si>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</si>
  <si>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</si>
  <si>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</si>
  <si>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</si>
  <si>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</si>
  <si>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</si>
  <si>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</si>
  <si>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</si>
  <si>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</si>
  <si>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</si>
  <si>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</si>
  <si>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</si>
  <si>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</si>
  <si>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</si>
  <si>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</si>
  <si>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</si>
  <si>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</si>
  <si>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</si>
  <si>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</si>
  <si>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</si>
  <si>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</si>
  <si>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</si>
  <si>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</si>
  <si>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</si>
  <si>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</si>
  <si>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</si>
  <si>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</si>
  <si>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</si>
  <si>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</si>
  <si>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</si>
  <si>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</si>
  <si>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</si>
  <si>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</si>
  <si>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</si>
  <si>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</si>
  <si>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</si>
  <si>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</si>
  <si>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</si>
  <si>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</si>
  <si>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</si>
  <si>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</si>
  <si>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</si>
  <si>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</si>
  <si>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</si>
  <si>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</si>
  <si>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</si>
  <si>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</si>
  <si>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</si>
  <si>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</si>
  <si>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</si>
  <si>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</si>
  <si>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</si>
  <si>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</si>
  <si>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</si>
  <si>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</si>
  <si>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</si>
  <si>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</si>
  <si>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</si>
  <si>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</si>
  <si>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</si>
  <si>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</si>
  <si>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</si>
  <si>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</si>
  <si>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</si>
  <si>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</si>
  <si>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</si>
  <si>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</si>
  <si>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</si>
  <si>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</si>
  <si>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</si>
  <si>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</si>
  <si>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</si>
  <si>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</si>
  <si>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</si>
  <si>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</si>
  <si>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</si>
  <si>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</si>
  <si>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</si>
  <si>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</si>
  <si>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</si>
  <si>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</si>
  <si>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</si>
  <si>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</si>
  <si>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</si>
  <si>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</si>
  <si>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</si>
  <si>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</si>
  <si>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</si>
  <si>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</si>
  <si>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</si>
  <si>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</si>
  <si>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</si>
  <si>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</si>
  <si>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</si>
  <si>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</si>
  <si>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</si>
  <si>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</si>
  <si>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</si>
  <si>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</si>
  <si>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</si>
  <si>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</si>
  <si>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</si>
  <si>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</si>
  <si>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</si>
  <si>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</si>
  <si>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</si>
  <si>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</si>
  <si>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</si>
  <si>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</si>
  <si>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</si>
  <si>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</si>
  <si>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</si>
  <si>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</si>
  <si>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</si>
  <si>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</si>
  <si>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</si>
  <si>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</si>
  <si>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</si>
  <si>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</si>
  <si>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</si>
  <si>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</si>
  <si>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</si>
  <si>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</si>
  <si>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</si>
  <si>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</si>
  <si>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</si>
  <si>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</si>
  <si>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</si>
  <si>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</si>
  <si>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</si>
  <si>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</si>
  <si>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</si>
  <si>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</si>
  <si>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</si>
  <si>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</si>
  <si>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</si>
  <si>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</si>
  <si>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</si>
  <si>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</si>
  <si>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</si>
  <si>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</si>
  <si>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</si>
  <si>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</si>
  <si>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</si>
  <si>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</si>
  <si>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</si>
  <si>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</si>
  <si>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</si>
  <si>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</si>
  <si>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</si>
  <si>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</si>
  <si>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</si>
  <si>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</si>
  <si>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</si>
  <si>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</si>
  <si>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</si>
  <si>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</si>
  <si>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</si>
  <si>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</si>
  <si>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</si>
  <si>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</si>
  <si>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</si>
  <si>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</si>
  <si>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</si>
  <si>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</si>
  <si>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</si>
  <si>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</si>
  <si>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</si>
  <si>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</si>
  <si>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</si>
  <si>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</si>
  <si>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</si>
  <si>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</si>
  <si>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</si>
  <si>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</si>
  <si>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</si>
  <si>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</si>
  <si>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</si>
  <si>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</si>
  <si>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</si>
  <si>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</si>
  <si>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</si>
  <si>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</si>
  <si>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</si>
  <si>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</si>
  <si>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</si>
  <si>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</si>
  <si>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</si>
  <si>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</si>
  <si>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</si>
  <si>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</si>
  <si>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</si>
  <si>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</si>
  <si>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</si>
  <si>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</si>
  <si>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</si>
  <si>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</si>
  <si>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</si>
  <si>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</si>
  <si>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</si>
  <si>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</si>
  <si>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</si>
  <si>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</si>
  <si>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</si>
  <si>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</si>
  <si>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</si>
  <si>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</si>
  <si>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</si>
  <si>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</si>
  <si>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</si>
  <si>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</si>
  <si>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</si>
  <si>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</si>
  <si>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</si>
  <si>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</si>
  <si>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</si>
  <si>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</si>
  <si>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</si>
  <si>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</si>
  <si>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</si>
  <si>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</si>
  <si>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</si>
  <si>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</si>
  <si>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</si>
  <si>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</si>
  <si>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</si>
  <si>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</si>
  <si>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</si>
  <si>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</si>
  <si>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</si>
  <si>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</si>
  <si>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</si>
  <si>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</si>
  <si>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</si>
  <si>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</si>
  <si>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</si>
  <si>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</si>
  <si>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</si>
  <si>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</si>
  <si>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</si>
  <si>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</si>
  <si>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</si>
  <si>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</si>
  <si>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</si>
  <si>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</si>
  <si>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</si>
  <si>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</si>
  <si>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</si>
  <si>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</si>
  <si>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</si>
  <si>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</si>
  <si>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</si>
  <si>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</si>
  <si>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</si>
  <si>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</si>
  <si>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</si>
  <si>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</si>
  <si>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</si>
  <si>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</si>
  <si>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</si>
  <si>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</si>
  <si>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</si>
  <si>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</si>
  <si>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</si>
  <si>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</si>
  <si>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</si>
  <si>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</si>
  <si>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</si>
  <si>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</si>
  <si>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</si>
  <si>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</si>
  <si>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</si>
  <si>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</si>
  <si>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</si>
  <si>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</si>
  <si>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</si>
  <si>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</si>
  <si>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</si>
  <si>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</si>
  <si>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</si>
  <si>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</si>
  <si>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</si>
  <si>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</si>
  <si>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</si>
  <si>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</si>
  <si>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</si>
  <si>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</si>
  <si>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</si>
  <si>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</si>
  <si>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</si>
  <si>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</si>
  <si>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</si>
  <si>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</si>
  <si>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</si>
  <si>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</si>
  <si>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</si>
  <si>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</si>
  <si>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</si>
  <si>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</si>
  <si>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</si>
  <si>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</si>
  <si>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</si>
  <si>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</si>
  <si>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</si>
  <si>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</si>
  <si>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</si>
  <si>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</si>
  <si>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</si>
  <si>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</si>
  <si>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</si>
  <si>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</si>
  <si>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</si>
  <si>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</si>
  <si>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</si>
  <si>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</si>
  <si>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</si>
  <si>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</si>
  <si>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</si>
  <si>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</si>
  <si>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</si>
  <si>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</si>
  <si>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</si>
  <si>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</si>
  <si>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</si>
  <si>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</si>
  <si>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</si>
  <si>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</si>
  <si>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</si>
  <si>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</si>
  <si>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</si>
  <si>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</si>
  <si>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</si>
  <si>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</si>
  <si>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</si>
  <si>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</si>
  <si>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</si>
  <si>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</si>
  <si>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</si>
  <si>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</si>
  <si>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</si>
  <si>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</si>
  <si>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</si>
  <si>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</si>
  <si>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</si>
  <si>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</si>
  <si>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</si>
  <si>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</si>
  <si>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</si>
  <si>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</si>
  <si>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</si>
  <si>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</si>
  <si>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</si>
  <si>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</si>
  <si>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</si>
  <si>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</si>
  <si>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</si>
  <si>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</si>
  <si>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</si>
  <si>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</si>
  <si>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</si>
  <si>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</si>
  <si>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</si>
  <si>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</si>
  <si>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</si>
  <si>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</si>
  <si>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</si>
  <si>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</si>
  <si>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</si>
  <si>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</si>
  <si>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</si>
  <si>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</si>
  <si>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</si>
  <si>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</si>
  <si>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</si>
  <si>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</si>
  <si>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</si>
  <si>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</si>
  <si>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</si>
  <si>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</si>
  <si>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</si>
  <si>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</si>
  <si>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</si>
  <si>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</si>
  <si>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</si>
  <si>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</si>
  <si>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</si>
  <si>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</si>
  <si>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</si>
  <si>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</si>
  <si>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</si>
  <si>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</si>
  <si>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</si>
  <si>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</si>
  <si>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</si>
  <si>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</si>
  <si>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</si>
  <si>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</si>
  <si>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</si>
  <si>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</si>
  <si>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</si>
  <si>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</si>
  <si>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</si>
  <si>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</si>
  <si>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</si>
  <si>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</si>
  <si>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</si>
  <si>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</si>
  <si>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</si>
  <si>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</si>
  <si>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</si>
  <si>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</si>
  <si>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</si>
  <si>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</si>
  <si>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</si>
  <si>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</si>
  <si>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</si>
  <si>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</si>
  <si>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</si>
  <si>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</si>
  <si>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</si>
  <si>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</si>
  <si>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</si>
  <si>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</si>
  <si>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</si>
  <si>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</si>
  <si>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</si>
  <si>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</si>
  <si>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</si>
  <si>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</si>
  <si>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</si>
  <si>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</si>
  <si>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</si>
  <si>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</si>
  <si>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</si>
  <si>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</si>
  <si>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</si>
  <si>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</si>
  <si>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</si>
  <si>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</si>
  <si>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</si>
  <si>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</si>
  <si>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</si>
  <si>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</si>
  <si>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</si>
  <si>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</si>
  <si>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</si>
  <si>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</si>
  <si>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</si>
  <si>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</si>
  <si>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</si>
  <si>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</si>
  <si>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</si>
  <si>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</si>
  <si>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</si>
  <si>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</si>
  <si>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</si>
  <si>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</si>
  <si>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</si>
  <si>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</si>
  <si>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</si>
  <si>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</si>
  <si>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</si>
  <si>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</si>
  <si>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</si>
  <si>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</si>
  <si>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</si>
  <si>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</si>
  <si>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</si>
  <si>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</si>
  <si>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</si>
  <si>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</si>
  <si>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</si>
  <si>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</si>
  <si>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</si>
  <si>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</si>
  <si>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</si>
  <si>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</si>
  <si>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</si>
  <si>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</si>
  <si>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</si>
  <si>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</si>
  <si>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</si>
  <si>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</si>
  <si>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</si>
  <si>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</si>
  <si>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</si>
  <si>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</si>
  <si>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</si>
  <si>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</si>
  <si>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</si>
  <si>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</si>
  <si>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</si>
  <si>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</si>
  <si>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</si>
  <si>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</si>
  <si>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</si>
  <si>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</si>
  <si>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</si>
  <si>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</si>
  <si>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</si>
  <si>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</si>
  <si>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</si>
  <si>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</si>
  <si>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</si>
  <si>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</si>
  <si>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</si>
  <si>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</si>
  <si>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</si>
  <si>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</si>
  <si>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</si>
  <si>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</si>
  <si>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</si>
  <si>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</si>
  <si>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</si>
  <si>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</si>
  <si>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</si>
  <si>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</si>
  <si>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</si>
  <si>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</si>
  <si>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</si>
  <si>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</si>
  <si>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</si>
  <si>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</si>
  <si>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</si>
  <si>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</si>
  <si>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</si>
  <si>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</si>
  <si>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</si>
  <si>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</si>
  <si>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</si>
  <si>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</si>
  <si>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</si>
  <si>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</si>
  <si>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</si>
  <si>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</si>
  <si>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</si>
  <si>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</si>
  <si>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</si>
  <si>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</si>
  <si>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</si>
  <si>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</si>
  <si>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</si>
  <si>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</si>
  <si>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</si>
  <si>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</si>
  <si>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</si>
  <si>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</si>
  <si>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</si>
  <si>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</si>
  <si>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</si>
  <si>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</si>
  <si>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</si>
  <si>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</si>
  <si>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</si>
  <si>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</si>
  <si>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</si>
  <si>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</si>
  <si>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</si>
  <si>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</si>
  <si>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</si>
  <si>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</si>
  <si>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</si>
  <si>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</si>
  <si>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</si>
  <si>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</si>
  <si>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</si>
  <si>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</si>
  <si>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</si>
  <si>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</si>
  <si>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</si>
  <si>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</si>
  <si>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</si>
  <si>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</si>
  <si>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</si>
  <si>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</si>
  <si>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</si>
  <si>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</si>
  <si>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</si>
  <si>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</si>
  <si>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</si>
  <si>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</si>
  <si>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</si>
  <si>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</si>
  <si>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</si>
  <si>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</si>
  <si>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</si>
  <si>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</si>
  <si>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</si>
  <si>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</si>
  <si>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</si>
  <si>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</si>
  <si>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</si>
  <si>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</si>
  <si>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</si>
  <si>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</si>
  <si>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</si>
  <si>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</si>
  <si>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</si>
  <si>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</si>
  <si>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</si>
  <si>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</si>
  <si>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</si>
  <si>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</si>
  <si>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</si>
  <si>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</si>
  <si>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</si>
  <si>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</si>
  <si>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</si>
  <si>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</si>
  <si>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</si>
  <si>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</si>
  <si>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</si>
  <si>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</si>
  <si>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</si>
  <si>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</si>
  <si>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</si>
  <si>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</si>
  <si>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</si>
  <si>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</si>
  <si>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</si>
  <si>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</si>
  <si>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</si>
  <si>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</si>
  <si>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</si>
  <si>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</si>
  <si>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</si>
  <si>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</si>
  <si>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</si>
  <si>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</si>
  <si>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</si>
  <si>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</si>
  <si>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</si>
  <si>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</si>
  <si>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</si>
  <si>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</si>
  <si>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</si>
  <si>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</si>
  <si>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</si>
  <si>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</si>
  <si>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</si>
  <si>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</si>
  <si>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</si>
  <si>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</si>
  <si>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</si>
  <si>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</si>
  <si>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</si>
  <si>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</si>
  <si>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</si>
  <si>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</si>
  <si>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</si>
  <si>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</si>
  <si>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</si>
  <si>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</si>
  <si>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</si>
  <si>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</si>
  <si>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</si>
  <si>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</si>
  <si>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</si>
  <si>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</si>
  <si>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</si>
  <si>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</si>
  <si>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</si>
  <si>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</si>
  <si>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</si>
  <si>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</si>
  <si>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</si>
  <si>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</si>
  <si>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</si>
  <si>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</si>
  <si>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</si>
  <si>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</si>
  <si>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</si>
  <si>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</si>
  <si>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</si>
  <si>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</si>
  <si>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</si>
  <si>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</si>
  <si>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</si>
  <si>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</si>
  <si>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</si>
  <si>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</si>
  <si>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</si>
  <si>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</si>
  <si>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</si>
  <si>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</si>
  <si>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</si>
  <si>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</si>
  <si>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</si>
  <si>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</si>
  <si>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</si>
  <si>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</si>
  <si>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</si>
  <si>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</si>
  <si>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</si>
  <si>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</si>
  <si>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</si>
  <si>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</si>
  <si>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</si>
  <si>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</si>
  <si>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</si>
  <si>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</si>
  <si>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</si>
  <si>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</si>
  <si>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</si>
  <si>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</si>
  <si>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</si>
  <si>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</si>
  <si>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</si>
  <si>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</si>
  <si>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</si>
  <si>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</si>
  <si>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</si>
  <si>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</si>
  <si>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</si>
  <si>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</si>
  <si>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</si>
  <si>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</si>
  <si>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</si>
  <si>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</si>
  <si>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</si>
  <si>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</si>
  <si>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</si>
  <si>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</si>
  <si>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</si>
  <si>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</si>
  <si>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</si>
  <si>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</si>
  <si>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</si>
  <si>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</si>
  <si>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</si>
  <si>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</si>
  <si>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</si>
  <si>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</si>
  <si>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</si>
  <si>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</si>
  <si>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</si>
  <si>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</si>
  <si>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</si>
  <si>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</si>
  <si>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</si>
  <si>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</si>
  <si>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</si>
  <si>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</si>
  <si>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</si>
  <si>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</si>
  <si>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</si>
  <si>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</si>
  <si>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</si>
  <si>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</si>
  <si>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</si>
  <si>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</si>
  <si>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</si>
  <si>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</si>
  <si>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</si>
  <si>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</si>
  <si>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</si>
  <si>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</si>
  <si>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</si>
  <si>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</si>
  <si>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</si>
  <si>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</si>
  <si>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</si>
  <si>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</si>
  <si>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</si>
  <si>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</si>
  <si>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</si>
  <si>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</si>
  <si>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</si>
  <si>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</si>
  <si>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</si>
  <si>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</si>
  <si>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</si>
  <si>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</si>
  <si>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</si>
  <si>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</si>
  <si>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</si>
  <si>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</si>
  <si>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</si>
  <si>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</si>
  <si>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</si>
  <si>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</si>
  <si>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</si>
  <si>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</si>
  <si>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</si>
  <si>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</si>
  <si>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</si>
  <si>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</si>
  <si>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</si>
  <si>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</si>
  <si>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</si>
  <si>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</si>
  <si>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</si>
  <si>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</si>
  <si>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</si>
  <si>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</si>
  <si>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</si>
  <si>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</si>
  <si>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</si>
  <si>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</si>
  <si>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</si>
  <si>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</si>
  <si>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</si>
  <si>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</si>
  <si>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</si>
  <si>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</si>
  <si>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</si>
  <si>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</si>
  <si>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</si>
  <si>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</si>
  <si>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</si>
  <si>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</si>
  <si>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</si>
  <si>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</si>
  <si>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</si>
  <si>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</si>
  <si>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</si>
  <si>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</si>
  <si>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</si>
  <si>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</si>
  <si>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</si>
  <si>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</si>
  <si>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</si>
  <si>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</si>
  <si>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</si>
  <si>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</si>
  <si>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</si>
  <si>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</si>
  <si>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</si>
  <si>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</si>
  <si>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</si>
  <si>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</si>
  <si>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</si>
  <si>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</si>
  <si>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</si>
  <si>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</si>
  <si>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</si>
  <si>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</si>
  <si>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</si>
  <si>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</si>
  <si>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</si>
  <si>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</si>
  <si>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</si>
  <si>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</si>
  <si>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</si>
  <si>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</si>
  <si>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</si>
  <si>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</si>
  <si>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</si>
  <si>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</si>
  <si>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</si>
  <si>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</si>
  <si>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</si>
  <si>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</si>
  <si>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</si>
  <si>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</si>
  <si>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</si>
  <si>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</si>
  <si>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</si>
  <si>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</si>
  <si>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</si>
  <si>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</si>
  <si>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</si>
  <si>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</si>
  <si>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</si>
  <si>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</si>
  <si>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</si>
  <si>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</si>
  <si>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</si>
  <si>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</si>
  <si>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</si>
  <si>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</si>
  <si>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</si>
  <si>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</si>
  <si>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</si>
  <si>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</si>
  <si>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</si>
  <si>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</si>
  <si>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</si>
  <si>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</si>
  <si>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</si>
  <si>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</si>
  <si>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</si>
  <si>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</si>
  <si>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</si>
  <si>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</si>
  <si>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</si>
  <si>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</si>
  <si>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</si>
  <si>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</si>
  <si>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</si>
  <si>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</si>
  <si>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</si>
  <si>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</si>
  <si>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</si>
  <si>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</si>
  <si>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</si>
  <si>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</si>
  <si>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</si>
  <si>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</si>
  <si>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</si>
  <si>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</si>
  <si>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</si>
  <si>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</si>
  <si>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</si>
  <si>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</si>
  <si>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</si>
  <si>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</si>
  <si>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</si>
  <si>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</si>
  <si>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</si>
  <si>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</si>
  <si>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</si>
  <si>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</si>
  <si>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</si>
  <si>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</si>
  <si>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</si>
  <si>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</si>
  <si>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</si>
  <si>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</si>
  <si>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</si>
  <si>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</si>
  <si>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</si>
  <si>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</si>
  <si>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</si>
  <si>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</si>
  <si>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</si>
  <si>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</si>
  <si>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</si>
  <si>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</si>
  <si>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</si>
  <si>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</si>
  <si>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</si>
  <si>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</si>
  <si>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</si>
  <si>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</si>
  <si>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</si>
  <si>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</si>
  <si>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</si>
  <si>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</si>
  <si>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</si>
  <si>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</si>
  <si>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</si>
  <si>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</si>
  <si>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</si>
  <si>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</si>
  <si>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</si>
  <si>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</si>
  <si>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</si>
  <si>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</si>
  <si>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</si>
  <si>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</si>
  <si>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</si>
  <si>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</si>
  <si>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</si>
  <si>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</si>
  <si>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</si>
  <si>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</si>
  <si>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</si>
  <si>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</si>
  <si>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</si>
  <si>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</si>
  <si>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</si>
  <si>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</si>
  <si>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</si>
  <si>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</si>
  <si>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</si>
  <si>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</si>
  <si>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</si>
  <si>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</si>
  <si>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</si>
  <si>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</si>
  <si>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</si>
  <si>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</si>
  <si>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</si>
  <si>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</si>
  <si>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</si>
  <si>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</si>
  <si>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</si>
  <si>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</si>
  <si>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</si>
  <si>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</si>
  <si>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</si>
  <si>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</si>
  <si>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</si>
  <si>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</si>
  <si>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</si>
  <si>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</si>
  <si>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</si>
  <si>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</si>
  <si>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</si>
  <si>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</si>
  <si>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</si>
  <si>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</si>
  <si>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</si>
  <si>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</si>
  <si>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</si>
  <si>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</si>
  <si>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</si>
  <si>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</si>
  <si>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</si>
  <si>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</si>
  <si>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</si>
  <si>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</si>
  <si>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</si>
  <si>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</si>
  <si>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</si>
  <si>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</si>
  <si>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</si>
  <si>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</si>
  <si>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</si>
  <si>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</si>
  <si>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</si>
  <si>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</si>
  <si>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</si>
  <si>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</si>
  <si>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</si>
  <si>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</si>
  <si>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</si>
  <si>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</si>
  <si>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</si>
  <si>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</si>
  <si>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</si>
  <si>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</si>
  <si>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</si>
  <si>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</si>
  <si>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</si>
  <si>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</si>
  <si>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</si>
  <si>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</si>
  <si>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</si>
  <si>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</si>
  <si>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</si>
  <si>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</si>
  <si>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</si>
  <si>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</si>
  <si>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</si>
  <si>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</si>
  <si>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</si>
  <si>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</si>
  <si>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</si>
  <si>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</si>
  <si>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</si>
  <si>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</si>
  <si>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</si>
  <si>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</si>
  <si>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</si>
  <si>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</si>
  <si>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</si>
  <si>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</si>
  <si>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</si>
  <si>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</si>
  <si>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</si>
  <si>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</si>
  <si>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</si>
  <si>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</si>
  <si>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</si>
  <si>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</si>
  <si>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</si>
  <si>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</si>
  <si>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</si>
  <si>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</si>
  <si>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</si>
  <si>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</si>
  <si>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</si>
  <si>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</si>
  <si>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</si>
  <si>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</si>
  <si>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</si>
  <si>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</si>
  <si>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</si>
  <si>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</si>
  <si>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</si>
  <si>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</si>
  <si>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</si>
  <si>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</si>
  <si>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</si>
  <si>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</si>
  <si>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</si>
  <si>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</si>
  <si>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</si>
  <si>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</si>
  <si>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</si>
  <si>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</si>
  <si>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</si>
  <si>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</si>
  <si>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</si>
  <si>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</si>
  <si>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</si>
  <si>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</si>
  <si>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</si>
  <si>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</si>
  <si>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</si>
  <si>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</si>
  <si>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</si>
  <si>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</si>
  <si>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</si>
  <si>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</si>
  <si>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</si>
  <si>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</si>
  <si>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</si>
  <si>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</si>
  <si>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</si>
  <si>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</si>
  <si>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</si>
  <si>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</si>
  <si>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</si>
  <si>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</si>
  <si>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</si>
  <si>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</si>
  <si>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</si>
  <si>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</si>
  <si>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</si>
  <si>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</si>
  <si>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</si>
  <si>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</si>
  <si>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</si>
  <si>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</si>
  <si>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</si>
  <si>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</si>
  <si>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</si>
  <si>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</si>
  <si>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</si>
  <si>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</si>
  <si>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</si>
  <si>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</si>
  <si>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</si>
  <si>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</si>
  <si>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</si>
  <si>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</si>
  <si>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</si>
  <si>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</si>
  <si>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</si>
  <si>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</si>
  <si>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</si>
  <si>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</si>
  <si>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</si>
  <si>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</si>
  <si>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</si>
  <si>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</si>
  <si>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</si>
  <si>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</si>
  <si>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</si>
  <si>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</si>
  <si>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</si>
  <si>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</si>
  <si>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</si>
  <si>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</si>
  <si>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</si>
  <si>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</si>
  <si>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</si>
  <si>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</si>
  <si>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</si>
  <si>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</si>
  <si>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</si>
  <si>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</si>
  <si>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</si>
  <si>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</si>
  <si>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</si>
  <si>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</si>
  <si>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</si>
  <si>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</si>
  <si>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</si>
  <si>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</si>
  <si>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</si>
  <si>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</si>
  <si>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</si>
  <si>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</si>
  <si>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</si>
  <si>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</si>
  <si>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</si>
  <si>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</si>
  <si>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</si>
  <si>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</si>
  <si>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</si>
  <si>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</si>
  <si>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</si>
  <si>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</si>
  <si>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</si>
  <si>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</si>
  <si>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</si>
  <si>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</si>
  <si>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</si>
  <si>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</si>
  <si>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</si>
  <si>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</si>
  <si>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</si>
  <si>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</si>
  <si>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</si>
  <si>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</si>
  <si>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</si>
  <si>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</si>
  <si>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</si>
  <si>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</si>
  <si>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</si>
  <si>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</si>
  <si>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</si>
  <si>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</si>
  <si>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</si>
  <si>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</si>
  <si>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</si>
  <si>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</si>
  <si>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</si>
  <si>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</si>
  <si>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</si>
  <si>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</si>
  <si>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</si>
  <si>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</si>
  <si>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</si>
  <si>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</si>
  <si>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</si>
  <si>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</si>
  <si>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</si>
  <si>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</si>
  <si>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</si>
  <si>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</si>
  <si>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</si>
  <si>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</si>
  <si>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</si>
  <si>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</si>
  <si>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</si>
  <si>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</si>
  <si>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</si>
  <si>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</si>
  <si>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</si>
  <si>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</si>
  <si>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</si>
  <si>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</si>
  <si>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</si>
  <si>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</si>
  <si>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</si>
  <si>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</si>
  <si>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</si>
  <si>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</si>
  <si>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</si>
  <si>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</si>
  <si>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</si>
  <si>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</si>
  <si>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</si>
  <si>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</si>
  <si>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</si>
  <si>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</si>
  <si>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</si>
  <si>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</si>
  <si>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</si>
  <si>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</si>
  <si>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</si>
  <si>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</si>
  <si>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</si>
  <si>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</si>
  <si>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</si>
  <si>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</si>
  <si>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</si>
  <si>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</si>
  <si>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</si>
  <si>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</si>
  <si>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</si>
  <si>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</si>
  <si>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</si>
  <si>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</si>
  <si>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</si>
  <si>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</si>
  <si>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</si>
  <si>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</si>
  <si>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</si>
  <si>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</si>
  <si>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</si>
  <si>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</si>
  <si>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</si>
  <si>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</si>
  <si>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</si>
  <si>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</si>
  <si>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</si>
  <si>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</si>
  <si>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</si>
  <si>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</si>
  <si>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</si>
  <si>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</si>
  <si>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</si>
  <si>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</si>
  <si>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</si>
  <si>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</si>
  <si>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</si>
  <si>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</si>
  <si>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</si>
  <si>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</si>
  <si>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</si>
  <si>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</si>
  <si>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</si>
  <si>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</si>
  <si>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</si>
  <si>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</si>
  <si>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</si>
  <si>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</si>
  <si>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</si>
  <si>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</si>
  <si>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</si>
  <si>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</si>
  <si>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</si>
  <si>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</si>
  <si>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</si>
  <si>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</si>
  <si>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</si>
  <si>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</si>
  <si>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</si>
  <si>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</si>
  <si>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</si>
  <si>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</si>
  <si>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</si>
  <si>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</si>
  <si>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</si>
  <si>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</si>
  <si>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</si>
  <si>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</si>
  <si>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</si>
  <si>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</si>
  <si>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</si>
  <si>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</si>
  <si>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</si>
  <si>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</si>
  <si>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</si>
  <si>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</si>
  <si>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</si>
  <si>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</si>
  <si>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</si>
  <si>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</si>
  <si>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</si>
  <si>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</si>
  <si>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</si>
  <si>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</si>
  <si>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</si>
  <si>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</si>
  <si>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</si>
  <si>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</si>
  <si>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</si>
  <si>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</si>
  <si>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</si>
  <si>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</si>
  <si>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</si>
  <si>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</si>
  <si>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</si>
  <si>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</si>
  <si>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</si>
  <si>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</si>
  <si>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</si>
  <si>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</si>
  <si>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</si>
  <si>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</si>
  <si>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</si>
  <si>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</si>
  <si>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</si>
  <si>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</si>
  <si>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</si>
  <si>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</si>
  <si>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</si>
  <si>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</si>
  <si>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</si>
  <si>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</si>
  <si>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</si>
  <si>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</si>
  <si>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</si>
  <si>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</si>
  <si>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</si>
  <si>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</si>
  <si>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</si>
  <si>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</si>
  <si>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</si>
  <si>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</si>
  <si>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</si>
  <si>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</si>
  <si>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</si>
  <si>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</si>
  <si>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</si>
  <si>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</si>
  <si>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</si>
  <si>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</si>
  <si>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</si>
  <si>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</si>
  <si>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</si>
  <si>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</si>
  <si>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</si>
  <si>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</si>
  <si>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</si>
  <si>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</si>
  <si>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</si>
  <si>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</si>
  <si>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</si>
  <si>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</si>
  <si>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</si>
  <si>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</si>
  <si>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</si>
  <si>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</si>
  <si>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</si>
  <si>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</si>
  <si>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</si>
  <si>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</si>
  <si>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</si>
  <si>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</si>
  <si>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</si>
  <si>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</si>
  <si>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</si>
  <si>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</si>
  <si>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</si>
  <si>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</si>
  <si>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</si>
  <si>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</si>
  <si>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</si>
  <si>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</si>
  <si>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</si>
  <si>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</si>
  <si>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</si>
  <si>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</si>
  <si>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</si>
  <si>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</si>
  <si>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</si>
  <si>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</si>
  <si>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</si>
  <si>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</si>
  <si>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</si>
  <si>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</si>
  <si>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</si>
  <si>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</si>
  <si>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</si>
  <si>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</si>
  <si>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</si>
  <si>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</si>
  <si>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</si>
  <si>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</si>
  <si>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</si>
  <si>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</si>
  <si>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</si>
  <si>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</si>
  <si>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</si>
  <si>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</si>
  <si>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</si>
  <si>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</si>
  <si>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</si>
  <si>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</si>
  <si>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</si>
  <si>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</si>
  <si>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</si>
  <si>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</si>
  <si>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</si>
  <si>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</si>
  <si>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</si>
  <si>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</si>
  <si>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</si>
  <si>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</si>
  <si>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</si>
  <si>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</si>
  <si>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</si>
  <si>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</si>
  <si>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</si>
  <si>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</si>
  <si>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</si>
  <si>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</si>
  <si>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</si>
  <si>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</si>
  <si>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</si>
  <si>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</si>
  <si>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</si>
  <si>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</si>
  <si>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</si>
  <si>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</si>
  <si>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</si>
  <si>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</si>
  <si>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</si>
  <si>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</si>
  <si>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</si>
  <si>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</si>
  <si>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</si>
  <si>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</si>
  <si>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</si>
  <si>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</si>
  <si>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</si>
  <si>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</si>
  <si>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</si>
  <si>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</si>
  <si>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</si>
  <si>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</si>
  <si>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</si>
  <si>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</si>
  <si>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</si>
  <si>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</si>
  <si>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</si>
  <si>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</si>
  <si>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</si>
  <si>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</si>
  <si>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</si>
  <si>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</si>
  <si>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</si>
  <si>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</si>
  <si>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</si>
  <si>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</si>
  <si>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</si>
  <si>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</si>
  <si>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</si>
  <si>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</si>
  <si>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</si>
  <si>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</si>
  <si>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</si>
  <si>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</si>
  <si>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</si>
  <si>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</si>
  <si>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</si>
  <si>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</si>
  <si>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</si>
  <si>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</si>
  <si>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</si>
  <si>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</si>
  <si>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</si>
  <si>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</si>
  <si>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</si>
  <si>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</si>
  <si>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</si>
  <si>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</si>
  <si>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</si>
  <si>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</si>
  <si>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</si>
  <si>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</si>
  <si>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</si>
  <si>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</si>
  <si>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</si>
  <si>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</si>
  <si>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</si>
  <si>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</si>
  <si>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</si>
  <si>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</si>
  <si>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</si>
  <si>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</si>
  <si>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</si>
  <si>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</si>
  <si>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</si>
  <si>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</si>
  <si>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</si>
  <si>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</si>
  <si>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</si>
  <si>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</si>
  <si>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</si>
  <si>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</si>
  <si>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</si>
  <si>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</si>
  <si>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</si>
  <si>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</si>
  <si>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</si>
  <si>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</si>
  <si>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</si>
  <si>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</si>
  <si>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</si>
  <si>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</si>
  <si>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</si>
  <si>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</si>
  <si>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</si>
  <si>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</si>
  <si>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</si>
  <si>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</si>
  <si>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</si>
  <si>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</si>
  <si>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</si>
  <si>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</si>
  <si>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</si>
  <si>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</si>
  <si>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</si>
  <si>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</si>
  <si>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</si>
  <si>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</si>
  <si>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</si>
  <si>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</si>
  <si>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</si>
  <si>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</si>
  <si>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</si>
  <si>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</si>
  <si>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</si>
  <si>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</si>
  <si>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</si>
  <si>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</si>
  <si>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</si>
  <si>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</si>
  <si>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</si>
  <si>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</si>
  <si>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</si>
  <si>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</si>
  <si>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</si>
  <si>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</si>
  <si>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</si>
  <si>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</si>
  <si>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</si>
  <si>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</si>
  <si>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</si>
  <si>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</si>
  <si>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</si>
  <si>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</si>
  <si>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</si>
  <si>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</si>
  <si>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</si>
  <si>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</si>
  <si>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</si>
  <si>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</si>
  <si>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</si>
  <si>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</si>
  <si>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</si>
  <si>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</si>
  <si>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</si>
  <si>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</si>
  <si>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</si>
  <si>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</si>
  <si>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</si>
  <si>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</si>
  <si>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</si>
  <si>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</si>
  <si>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</si>
  <si>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</si>
  <si>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</si>
  <si>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</si>
  <si>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</si>
  <si>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</si>
  <si>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</si>
  <si>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</si>
  <si>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</si>
  <si>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</si>
  <si>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</si>
  <si>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</si>
  <si>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</si>
  <si>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</si>
  <si>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</si>
  <si>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</si>
  <si>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</si>
  <si>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</si>
  <si>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</si>
  <si>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</si>
  <si>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</si>
  <si>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</si>
  <si>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</si>
  <si>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</si>
  <si>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</si>
  <si>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</si>
  <si>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</si>
  <si>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</si>
  <si>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</si>
  <si>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</si>
  <si>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</si>
  <si>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</si>
  <si>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</si>
  <si>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</si>
  <si>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</si>
  <si>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</si>
  <si>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</si>
  <si>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</si>
  <si>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</si>
  <si>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</si>
  <si>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</si>
  <si>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</si>
  <si>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</si>
  <si>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</si>
  <si>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</si>
  <si>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</si>
  <si>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</si>
  <si>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</si>
  <si>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</si>
  <si>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</si>
  <si>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</si>
  <si>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</si>
  <si>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</si>
  <si>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</si>
  <si>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</si>
  <si>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</si>
  <si>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</si>
  <si>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</si>
  <si>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</si>
  <si>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</si>
  <si>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</si>
  <si>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</si>
  <si>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</si>
  <si>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</si>
  <si>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</si>
  <si>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</si>
  <si>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</si>
  <si>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</si>
  <si>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</si>
  <si>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</si>
  <si>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</si>
  <si>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</si>
  <si>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</si>
  <si>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</si>
  <si>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</si>
  <si>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</si>
  <si>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</si>
  <si>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</si>
  <si>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</si>
  <si>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</si>
  <si>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</si>
  <si>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</si>
  <si>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</si>
  <si>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</si>
  <si>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</si>
  <si>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</si>
  <si>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</si>
  <si>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</si>
  <si>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</si>
  <si>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</si>
  <si>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</si>
  <si>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</si>
  <si>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</si>
  <si>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</si>
  <si>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</si>
  <si>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</si>
  <si>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</si>
  <si>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</si>
  <si>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</si>
  <si>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</si>
  <si>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</si>
  <si>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</si>
  <si>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</si>
  <si>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</si>
  <si>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</si>
  <si>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</si>
  <si>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</si>
  <si>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</si>
  <si>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</si>
  <si>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</si>
  <si>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</si>
  <si>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</si>
  <si>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</si>
  <si>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</si>
  <si>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</si>
  <si>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</si>
  <si>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</si>
  <si>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</si>
  <si>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</si>
  <si>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</si>
  <si>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</si>
  <si>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</si>
  <si>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</si>
  <si>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</si>
  <si>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</si>
  <si>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</si>
  <si>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</si>
  <si>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</si>
  <si>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</si>
  <si>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</si>
  <si>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</si>
  <si>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</si>
  <si>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</si>
  <si>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</si>
  <si>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</si>
  <si>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</si>
  <si>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</si>
  <si>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</si>
  <si>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</si>
  <si>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</si>
  <si>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</si>
  <si>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</si>
  <si>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</si>
  <si>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</si>
  <si>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</si>
  <si>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</si>
  <si>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</si>
  <si>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</si>
  <si>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</si>
  <si>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</si>
  <si>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</si>
  <si>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</si>
  <si>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</si>
  <si>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</si>
  <si>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</si>
  <si>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</si>
  <si>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</si>
  <si>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</si>
  <si>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</si>
  <si>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</si>
  <si>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</si>
  <si>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</si>
  <si>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</si>
  <si>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</si>
  <si>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</si>
  <si>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</si>
  <si>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</si>
  <si>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</si>
  <si>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</si>
  <si>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</si>
  <si>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</si>
  <si>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</si>
  <si>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</si>
  <si>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</si>
  <si>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</si>
  <si>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</si>
  <si>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</si>
  <si>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</si>
  <si>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</si>
  <si>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</si>
  <si>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</si>
  <si>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</si>
  <si>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</si>
  <si>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</si>
  <si>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</si>
  <si>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</si>
  <si>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</si>
  <si>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</si>
  <si>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</si>
  <si>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</si>
  <si>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</si>
  <si>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</si>
  <si>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</si>
  <si>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</si>
  <si>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</si>
  <si>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</si>
  <si>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</si>
  <si>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</si>
  <si>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</si>
  <si>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</si>
  <si>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</si>
  <si>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</si>
  <si>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</si>
  <si>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</si>
  <si>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</si>
  <si>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</si>
  <si>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</si>
  <si>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</si>
  <si>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</si>
  <si>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</si>
  <si>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</si>
  <si>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</si>
  <si>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</si>
  <si>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</si>
  <si>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</si>
  <si>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</si>
  <si>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</si>
  <si>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</si>
  <si>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</si>
  <si>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</si>
  <si>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</si>
  <si>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</si>
  <si>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</si>
  <si>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</si>
  <si>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</si>
  <si>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</si>
  <si>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</si>
  <si>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</si>
  <si>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</si>
  <si>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</si>
  <si>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</si>
  <si>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</si>
  <si>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</si>
  <si>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</si>
  <si>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</si>
  <si>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</si>
  <si>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</si>
  <si>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</si>
  <si>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</si>
  <si>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</si>
  <si>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</si>
  <si>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</si>
  <si>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</si>
  <si>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</si>
  <si>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</si>
  <si>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</si>
  <si>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</si>
  <si>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</si>
  <si>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</si>
  <si>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</si>
  <si>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</si>
  <si>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</si>
  <si>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</si>
  <si>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</si>
  <si>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</si>
  <si>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</si>
  <si>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</si>
  <si>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</si>
  <si>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</si>
  <si>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</si>
  <si>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</si>
  <si>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</si>
  <si>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</si>
  <si>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</si>
  <si>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</si>
  <si>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</si>
  <si>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</si>
  <si>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</si>
  <si>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</si>
  <si>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</si>
  <si>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</si>
  <si>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</si>
  <si>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</si>
  <si>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</si>
  <si>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</si>
  <si>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</si>
  <si>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</si>
  <si>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</si>
  <si>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</si>
  <si>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</si>
  <si>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</si>
  <si>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</si>
  <si>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</si>
  <si>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</si>
  <si>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</si>
  <si>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</si>
  <si>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</si>
  <si>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</si>
  <si>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</si>
  <si>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</si>
  <si>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</si>
  <si>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</si>
  <si>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</si>
  <si>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</si>
  <si>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</si>
  <si>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</si>
  <si>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</si>
  <si>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</si>
  <si>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</si>
  <si>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</si>
  <si>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</si>
  <si>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</si>
  <si>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</si>
  <si>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</si>
  <si>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</si>
  <si>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</si>
  <si>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</si>
  <si>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</si>
  <si>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</si>
  <si>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</si>
  <si>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</si>
  <si>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</si>
  <si>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</si>
  <si>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</si>
  <si>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</si>
  <si>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</si>
  <si>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</si>
  <si>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</si>
  <si>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</si>
  <si>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</si>
  <si>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</si>
  <si>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</si>
  <si>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</si>
  <si>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</si>
  <si>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</si>
  <si>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</si>
  <si>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</si>
  <si>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</si>
  <si>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</si>
  <si>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</si>
  <si>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</si>
  <si>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</si>
  <si>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</si>
  <si>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</si>
  <si>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</si>
  <si>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</si>
  <si>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</si>
  <si>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</si>
  <si>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</si>
  <si>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</si>
  <si>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</si>
  <si>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</si>
  <si>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</si>
  <si>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</si>
  <si>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</si>
  <si>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</si>
  <si>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</si>
  <si>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</si>
  <si>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</si>
  <si>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</si>
  <si>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</si>
  <si>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</si>
  <si>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</si>
  <si>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</si>
  <si>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</si>
  <si>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</si>
  <si>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</si>
  <si>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</si>
  <si>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</si>
  <si>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</si>
  <si>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</si>
  <si>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</si>
  <si>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</si>
  <si>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</si>
  <si>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</si>
  <si>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</si>
  <si>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</si>
  <si>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</si>
  <si>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</si>
  <si>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</si>
  <si>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</si>
  <si>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</si>
  <si>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</si>
  <si>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</si>
  <si>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</si>
  <si>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</si>
  <si>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</si>
  <si>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</si>
  <si>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</si>
  <si>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</si>
  <si>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</si>
  <si>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</si>
  <si>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</si>
  <si>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</si>
  <si>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</si>
  <si>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</si>
  <si>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</si>
  <si>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</si>
  <si>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</si>
  <si>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</si>
  <si>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</si>
  <si>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</si>
  <si>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</si>
  <si>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</si>
  <si>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</si>
  <si>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</si>
  <si>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</si>
  <si>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</si>
  <si>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</si>
  <si>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</si>
  <si>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</si>
  <si>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</si>
  <si>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</si>
  <si>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</si>
  <si>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</si>
  <si>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</si>
  <si>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</si>
  <si>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</si>
  <si>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</si>
  <si>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</si>
  <si>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</si>
  <si>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</si>
  <si>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</si>
  <si>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</si>
  <si>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</si>
  <si>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</si>
  <si>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</si>
  <si>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</si>
  <si>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</si>
  <si>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</si>
  <si>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</si>
  <si>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</si>
  <si>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</si>
  <si>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</si>
  <si>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</si>
  <si>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</si>
  <si>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</si>
  <si>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</si>
  <si>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</si>
  <si>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</si>
  <si>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</si>
  <si>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</si>
  <si>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</si>
  <si>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</si>
  <si>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</si>
  <si>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</si>
  <si>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</si>
  <si>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</si>
  <si>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</si>
  <si>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</si>
  <si>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</si>
  <si>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</si>
  <si>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</si>
  <si>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</si>
  <si>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</si>
  <si>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</si>
  <si>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</si>
  <si>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</si>
  <si>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</si>
  <si>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</si>
  <si>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</si>
  <si>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</si>
  <si>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</si>
  <si>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</si>
  <si>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</si>
  <si>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</si>
  <si>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</si>
  <si>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</si>
  <si>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</si>
  <si>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</si>
  <si>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</si>
  <si>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</si>
  <si>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</si>
  <si>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</si>
  <si>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</si>
  <si>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</si>
  <si>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</si>
  <si>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</si>
  <si>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</si>
  <si>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</si>
  <si>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</si>
  <si>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</si>
  <si>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</si>
  <si>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</si>
  <si>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</si>
  <si>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</si>
  <si>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</si>
  <si>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</si>
  <si>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</si>
  <si>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</si>
  <si>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</si>
  <si>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</si>
  <si>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</si>
  <si>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</si>
  <si>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</si>
  <si>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</si>
  <si>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</si>
  <si>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</si>
  <si>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</si>
  <si>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</si>
  <si>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</si>
  <si>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</si>
  <si>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</si>
  <si>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</si>
  <si>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</si>
  <si>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</si>
  <si>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</si>
  <si>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</si>
  <si>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</si>
  <si>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</si>
  <si>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</si>
  <si>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</si>
  <si>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</si>
  <si>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</si>
  <si>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</si>
  <si>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</si>
  <si>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</si>
  <si>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</si>
  <si>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</si>
  <si>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</si>
  <si>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</si>
  <si>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</si>
  <si>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</si>
  <si>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</si>
  <si>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</si>
  <si>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</si>
  <si>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</si>
  <si>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</si>
  <si>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</si>
  <si>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</si>
  <si>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</si>
  <si>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</si>
  <si>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</si>
  <si>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</si>
  <si>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</si>
  <si>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</si>
  <si>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</si>
  <si>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</si>
  <si>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</si>
  <si>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</si>
  <si>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</si>
  <si>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</si>
  <si>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</si>
  <si>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</si>
  <si>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</si>
  <si>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</si>
  <si>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</si>
  <si>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</si>
  <si>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</si>
  <si>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</si>
  <si>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</si>
  <si>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</si>
  <si>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</si>
  <si>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</si>
  <si>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</si>
  <si>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</si>
  <si>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</si>
  <si>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</si>
  <si>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</si>
  <si>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</si>
  <si>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</si>
  <si>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</si>
  <si>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</si>
  <si>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</si>
  <si>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</si>
  <si>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</si>
  <si>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</si>
  <si>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</si>
  <si>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</si>
  <si>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</si>
  <si>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</si>
  <si>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</si>
  <si>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</si>
  <si>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</si>
  <si>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</si>
  <si>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</si>
  <si>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</si>
  <si>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</si>
  <si>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</si>
  <si>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</si>
  <si>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</si>
  <si>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</si>
  <si>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</si>
  <si>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</si>
  <si>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</si>
  <si>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</si>
  <si>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</si>
  <si>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</si>
  <si>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</si>
  <si>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</si>
  <si>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</si>
  <si>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</si>
  <si>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</si>
  <si>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</si>
  <si>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</si>
  <si>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</si>
  <si>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</si>
  <si>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</si>
  <si>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</si>
  <si>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</si>
  <si>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</si>
  <si>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</si>
  <si>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</si>
  <si>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</si>
  <si>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</si>
  <si>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</si>
  <si>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</si>
  <si>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</si>
  <si>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</si>
  <si>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</si>
  <si>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</si>
  <si>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</si>
  <si>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</si>
  <si>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</si>
  <si>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</si>
  <si>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</si>
  <si>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</si>
  <si>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</si>
  <si>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</si>
  <si>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</si>
  <si>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</si>
  <si>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</si>
  <si>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</si>
  <si>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</si>
  <si>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</si>
  <si>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</si>
  <si>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</si>
  <si>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</si>
  <si>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</si>
  <si>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</si>
  <si>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</si>
  <si>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</si>
  <si>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</si>
  <si>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</si>
  <si>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</si>
  <si>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</si>
  <si>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</si>
  <si>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</si>
  <si>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</si>
  <si>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</si>
  <si>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</si>
  <si>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</si>
  <si>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</si>
  <si>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</si>
  <si>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</si>
  <si>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</si>
  <si>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</si>
  <si>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</si>
  <si>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</si>
  <si>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</si>
  <si>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</si>
  <si>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</si>
  <si>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</si>
  <si>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</si>
  <si>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</si>
  <si>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</si>
  <si>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</si>
  <si>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</si>
  <si>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</si>
  <si>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</si>
  <si>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</si>
  <si>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</si>
  <si>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</si>
  <si>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</si>
  <si>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</si>
  <si>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</si>
  <si>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</si>
  <si>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</si>
  <si>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</si>
  <si>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</si>
  <si>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</si>
  <si>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</si>
  <si>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</si>
  <si>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</si>
  <si>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</si>
  <si>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</si>
  <si>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</si>
  <si>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</si>
  <si>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</si>
  <si>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</si>
  <si>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</si>
  <si>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</si>
  <si>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</si>
  <si>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</si>
  <si>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</si>
  <si>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</si>
  <si>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</si>
  <si>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</si>
  <si>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</si>
  <si>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</si>
  <si>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</si>
  <si>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</si>
  <si>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</si>
  <si>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</si>
  <si>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</si>
  <si>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</si>
  <si>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</si>
  <si>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</si>
  <si>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</si>
  <si>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</si>
  <si>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</si>
  <si>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</si>
  <si>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</si>
  <si>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</si>
  <si>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</si>
  <si>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</si>
  <si>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</si>
  <si>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</si>
  <si>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</si>
  <si>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</si>
  <si>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</si>
  <si>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</si>
  <si>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</si>
  <si>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</si>
  <si>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</si>
  <si>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</si>
  <si>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</si>
  <si>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</si>
  <si>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</si>
  <si>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</si>
  <si>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</si>
  <si>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</si>
  <si>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</si>
  <si>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</si>
  <si>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</si>
  <si>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</si>
  <si>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</si>
  <si>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</si>
  <si>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</si>
  <si>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</si>
  <si>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</si>
  <si>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</si>
  <si>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</si>
  <si>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</si>
  <si>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</si>
  <si>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</si>
  <si>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</si>
  <si>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</si>
  <si>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</si>
  <si>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</si>
  <si>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</si>
  <si>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</si>
  <si>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</si>
  <si>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</si>
  <si>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</si>
  <si>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</si>
  <si>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</si>
  <si>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</si>
  <si>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</si>
  <si>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</si>
  <si>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</si>
  <si>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</si>
  <si>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</si>
  <si>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</si>
  <si>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</si>
  <si>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</si>
  <si>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</si>
  <si>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</si>
  <si>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</si>
  <si>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</si>
  <si>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</si>
  <si>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</si>
  <si>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</si>
  <si>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</si>
  <si>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</si>
  <si>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</si>
  <si>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</si>
  <si>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</si>
  <si>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</si>
  <si>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</si>
  <si>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</si>
  <si>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</si>
  <si>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</si>
  <si>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</si>
  <si>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</si>
  <si>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</si>
  <si>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</si>
  <si>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</si>
  <si>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</si>
  <si>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</si>
  <si>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</si>
  <si>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</si>
  <si>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</si>
  <si>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</si>
  <si>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</si>
  <si>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</si>
  <si>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</si>
  <si>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</si>
  <si>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</si>
  <si>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</si>
  <si>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</si>
  <si>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</si>
  <si>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</si>
  <si>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</si>
  <si>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</si>
  <si>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</si>
  <si>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</si>
  <si>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</si>
  <si>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</si>
  <si>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</si>
  <si>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</si>
  <si>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</si>
  <si>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</si>
  <si>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</si>
  <si>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</si>
  <si>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</si>
  <si>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</si>
  <si>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</si>
  <si>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</si>
  <si>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</si>
  <si>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</si>
  <si>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</si>
  <si>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</si>
  <si>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</si>
  <si>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</si>
  <si>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</si>
  <si>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</si>
  <si>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</si>
  <si>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</si>
  <si>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</si>
  <si>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</si>
  <si>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</si>
  <si>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</si>
  <si>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</si>
  <si>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</si>
  <si>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</si>
  <si>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</si>
  <si>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</si>
  <si>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</si>
  <si>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</si>
  <si>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</si>
  <si>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</si>
  <si>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</si>
  <si>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</si>
  <si>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</si>
  <si>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</si>
  <si>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</si>
  <si>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</si>
  <si>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</si>
  <si>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</si>
  <si>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</si>
  <si>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</si>
  <si>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</si>
  <si>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</si>
  <si>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</si>
  <si>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</si>
  <si>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</si>
  <si>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</si>
  <si>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</si>
  <si>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</si>
  <si>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</si>
  <si>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</si>
  <si>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</si>
  <si>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</si>
  <si>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</si>
  <si>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</si>
  <si>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</si>
  <si>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</si>
  <si>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</si>
  <si>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</si>
  <si>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</si>
  <si>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</si>
  <si>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</si>
  <si>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</si>
  <si>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</si>
  <si>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</si>
  <si>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</si>
  <si>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</si>
  <si>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</si>
  <si>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</si>
  <si>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</si>
  <si>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</si>
  <si>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</si>
  <si>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</si>
  <si>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</si>
  <si>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</si>
  <si>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</si>
  <si>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</si>
  <si>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</si>
  <si>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</si>
  <si>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</si>
  <si>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</si>
  <si>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</si>
  <si>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</si>
  <si>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</si>
  <si>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</si>
  <si>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</si>
  <si>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</si>
  <si>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</si>
  <si>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</si>
  <si>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</si>
  <si>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</si>
  <si>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</si>
  <si>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</si>
  <si>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</si>
  <si>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</si>
  <si>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</si>
  <si>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</si>
  <si>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</si>
  <si>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</si>
  <si>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</si>
  <si>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</si>
  <si>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</si>
  <si>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</si>
  <si>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</si>
  <si>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</si>
  <si>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</si>
  <si>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</si>
  <si>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</si>
  <si>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</si>
  <si>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</si>
  <si>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</si>
  <si>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</si>
  <si>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</si>
  <si>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</si>
  <si>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</si>
  <si>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</si>
  <si>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</si>
  <si>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</si>
  <si>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</si>
  <si>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</si>
  <si>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</si>
  <si>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</si>
  <si>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</si>
  <si>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</si>
  <si>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</si>
  <si>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</si>
  <si>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</si>
  <si>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</si>
  <si>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</si>
  <si>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</si>
  <si>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</si>
  <si>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</si>
  <si>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</si>
  <si>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</si>
  <si>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</si>
  <si>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</si>
  <si>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</si>
  <si>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</si>
  <si>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</si>
  <si>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</si>
  <si>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</si>
  <si>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</si>
  <si>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</si>
  <si>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</si>
  <si>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</si>
  <si>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</si>
  <si>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</si>
  <si>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</si>
  <si>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</si>
  <si>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</si>
  <si>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</si>
  <si>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</si>
  <si>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</si>
  <si>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</si>
  <si>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</si>
  <si>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</si>
  <si>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</si>
  <si>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</si>
  <si>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</si>
  <si>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</si>
  <si>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</si>
  <si>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</si>
  <si>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</si>
  <si>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</si>
  <si>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</si>
  <si>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</si>
  <si>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</si>
  <si>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</si>
  <si>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</si>
  <si>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</si>
  <si>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</si>
  <si>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</si>
  <si>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</si>
  <si>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</si>
  <si>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</si>
  <si>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</si>
  <si>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</si>
  <si>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</si>
  <si>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</si>
  <si>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</si>
  <si>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</si>
  <si>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</si>
  <si>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</si>
  <si>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</si>
  <si>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</si>
  <si>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</si>
  <si>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</si>
  <si>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</si>
  <si>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</si>
  <si>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</si>
  <si>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</si>
  <si>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</si>
  <si>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</si>
  <si>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</si>
  <si>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</si>
  <si>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</si>
  <si>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</si>
  <si>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</si>
  <si>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</si>
  <si>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</si>
  <si>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</si>
  <si>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</si>
  <si>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</si>
  <si>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</si>
  <si>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</si>
  <si>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</si>
  <si>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</si>
  <si>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</si>
  <si>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</si>
  <si>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</si>
  <si>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</si>
  <si>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</si>
  <si>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</si>
  <si>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</si>
  <si>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</si>
  <si>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</si>
  <si>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</si>
  <si>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</si>
  <si>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</si>
  <si>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</si>
  <si>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</si>
  <si>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</si>
  <si>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</si>
  <si>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</si>
  <si>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</si>
  <si>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</si>
  <si>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</si>
  <si>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</si>
  <si>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</si>
  <si>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</si>
  <si>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</si>
  <si>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</si>
  <si>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</si>
  <si>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</si>
  <si>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</si>
  <si>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</si>
  <si>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</si>
  <si>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</si>
  <si>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</si>
  <si>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</si>
  <si>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</si>
  <si>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</si>
  <si>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</si>
  <si>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</si>
  <si>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</si>
  <si>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</si>
  <si>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</si>
  <si>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</si>
  <si>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</si>
  <si>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</si>
  <si>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</si>
  <si>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</si>
  <si>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</si>
  <si>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</si>
  <si>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</si>
  <si>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</si>
  <si>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</si>
  <si>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</si>
  <si>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</si>
  <si>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</si>
  <si>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</si>
  <si>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</si>
  <si>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</si>
  <si>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</si>
  <si>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</si>
  <si>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</si>
  <si>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</si>
  <si>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</si>
  <si>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</si>
  <si>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</si>
  <si>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</si>
  <si>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</si>
  <si>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</si>
  <si>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</si>
  <si>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</si>
  <si>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</si>
  <si>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</si>
  <si>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</si>
  <si>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</si>
  <si>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</si>
  <si>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</si>
  <si>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</si>
  <si>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</si>
  <si>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</si>
  <si>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</si>
  <si>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</si>
  <si>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</si>
  <si>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</si>
  <si>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</si>
  <si>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</si>
  <si>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</si>
  <si>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</si>
  <si>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</si>
  <si>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</si>
  <si>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</si>
  <si>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</si>
  <si>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</si>
  <si>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</si>
  <si>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</si>
  <si>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</si>
  <si>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</si>
  <si>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</si>
  <si>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</si>
  <si>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</si>
  <si>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</si>
  <si>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</si>
  <si>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</si>
  <si>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</si>
  <si>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</si>
  <si>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</si>
  <si>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</si>
  <si>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</si>
  <si>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</si>
  <si>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</si>
  <si>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</si>
  <si>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</si>
  <si>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</si>
  <si>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</si>
  <si>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</si>
  <si>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</si>
  <si>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</si>
  <si>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</si>
  <si>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</si>
  <si>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</si>
  <si>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</si>
  <si>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</si>
  <si>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</si>
  <si>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</si>
  <si>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</si>
  <si>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</si>
  <si>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</si>
  <si>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</si>
  <si>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</si>
  <si>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</si>
  <si>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</si>
  <si>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</si>
  <si>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</si>
  <si>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</si>
  <si>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</si>
  <si>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</si>
  <si>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</si>
  <si>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</si>
  <si>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</si>
  <si>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</si>
  <si>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</si>
  <si>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</si>
  <si>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</si>
  <si>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</si>
  <si>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</si>
  <si>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</si>
  <si>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</si>
  <si>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</si>
  <si>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</si>
  <si>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</si>
  <si>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</si>
  <si>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</si>
  <si>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</si>
  <si>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</si>
  <si>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</si>
  <si>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</si>
  <si>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</si>
  <si>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</si>
  <si>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</si>
  <si>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</si>
  <si>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</si>
  <si>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</si>
  <si>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</si>
  <si>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</si>
  <si>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</si>
  <si>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</si>
  <si>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</si>
  <si>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</si>
  <si>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</si>
  <si>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</si>
  <si>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</si>
  <si>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</si>
  <si>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</si>
  <si>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</si>
  <si>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</si>
  <si>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</si>
  <si>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</si>
  <si>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</si>
  <si>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</si>
  <si>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</si>
  <si>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</si>
  <si>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</si>
  <si>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</si>
  <si>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</si>
  <si>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</si>
  <si>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</si>
  <si>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</si>
  <si>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</si>
  <si>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</si>
  <si>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</si>
  <si>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</si>
  <si>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</si>
  <si>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</si>
  <si>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</si>
  <si>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</si>
  <si>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</si>
  <si>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</si>
  <si>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</si>
  <si>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</si>
  <si>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</si>
  <si>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</si>
  <si>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</si>
  <si>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</si>
  <si>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</si>
  <si>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</si>
  <si>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</si>
  <si>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</si>
  <si>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</si>
  <si>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</si>
  <si>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</si>
  <si>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</si>
  <si>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</si>
  <si>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</si>
  <si>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</si>
  <si>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</si>
  <si>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</si>
  <si>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</si>
  <si>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</si>
  <si>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</si>
  <si>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</si>
  <si>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</si>
  <si>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</si>
  <si>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</si>
  <si>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</si>
  <si>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</si>
  <si>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</si>
  <si>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</si>
  <si>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</si>
  <si>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</si>
  <si>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</si>
  <si>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</si>
  <si>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</si>
  <si>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</si>
  <si>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</si>
  <si>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</si>
  <si>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</si>
  <si>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</si>
  <si>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</si>
  <si>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</si>
  <si>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</si>
  <si>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</si>
  <si>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</si>
  <si>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</si>
  <si>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</si>
  <si>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</si>
  <si>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</si>
  <si>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</si>
  <si>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</si>
  <si>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</si>
  <si>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</si>
  <si>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</si>
  <si>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</si>
  <si>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</si>
  <si>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</si>
  <si>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</si>
  <si>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</si>
  <si>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</si>
  <si>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</si>
  <si>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</si>
  <si>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</si>
  <si>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</si>
  <si>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</si>
  <si>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</si>
  <si>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</si>
  <si>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</si>
  <si>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</si>
  <si>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</si>
  <si>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</si>
  <si>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</si>
  <si>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</si>
  <si>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</si>
  <si>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</si>
  <si>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</si>
  <si>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</si>
  <si>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</si>
  <si>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</si>
  <si>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</si>
  <si>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</si>
  <si>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</si>
  <si>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</si>
  <si>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</si>
  <si>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</si>
  <si>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</si>
  <si>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</si>
  <si>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</si>
  <si>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</si>
  <si>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</si>
  <si>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</si>
  <si>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</si>
  <si>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</si>
  <si>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</si>
  <si>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</si>
  <si>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</si>
  <si>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</si>
  <si>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</si>
  <si>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</si>
  <si>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</si>
  <si>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</si>
  <si>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</si>
  <si>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</si>
  <si>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</si>
  <si>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</si>
  <si>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</si>
  <si>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</si>
  <si>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</si>
  <si>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</si>
  <si>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</si>
  <si>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</si>
  <si>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</si>
  <si>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</si>
  <si>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</si>
  <si>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</si>
  <si>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</si>
  <si>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</si>
  <si>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</si>
  <si>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</si>
  <si>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</si>
  <si>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</si>
  <si>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</si>
  <si>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</si>
  <si>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</si>
  <si>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</si>
  <si>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</si>
  <si>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</si>
  <si>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</si>
  <si>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</si>
  <si>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</si>
  <si>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</si>
  <si>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</si>
  <si>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</si>
  <si>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</si>
  <si>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</si>
  <si>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</si>
  <si>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</si>
  <si>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</si>
  <si>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</si>
  <si>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</si>
  <si>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</si>
  <si>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</si>
  <si>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</si>
  <si>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</si>
  <si>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</si>
  <si>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</si>
  <si>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</si>
  <si>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</si>
  <si>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</si>
  <si>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</si>
  <si>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</si>
  <si>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</si>
  <si>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</si>
  <si>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</si>
  <si>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</si>
  <si>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</si>
  <si>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</si>
  <si>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</si>
  <si>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</si>
  <si>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</si>
  <si>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</si>
  <si>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</si>
  <si>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</si>
  <si>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</si>
  <si>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</si>
  <si>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</si>
  <si>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</si>
  <si>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</si>
  <si>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</si>
  <si>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</si>
  <si>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</si>
  <si>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</si>
  <si>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</si>
  <si>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</si>
  <si>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</si>
  <si>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</si>
  <si>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</si>
  <si>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</si>
  <si>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</si>
  <si>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</si>
  <si>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</si>
  <si>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</si>
  <si>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</si>
  <si>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</si>
  <si>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</si>
  <si>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</si>
  <si>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</si>
  <si>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</si>
  <si>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</si>
  <si>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</si>
  <si>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</si>
  <si>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</si>
  <si>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</si>
  <si>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</si>
  <si>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</si>
  <si>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</si>
  <si>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</si>
  <si>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</si>
  <si>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</si>
  <si>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</si>
  <si>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</si>
  <si>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</si>
  <si>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</si>
  <si>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</si>
  <si>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</si>
  <si>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</si>
  <si>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</si>
  <si>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</si>
  <si>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</si>
  <si>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</si>
  <si>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</si>
  <si>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</si>
  <si>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</si>
  <si>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</si>
  <si>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</si>
  <si>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</si>
  <si>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</si>
  <si>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</si>
  <si>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</si>
  <si>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</si>
  <si>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</si>
  <si>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</si>
  <si>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</si>
  <si>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</si>
  <si>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</si>
  <si>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</si>
  <si>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</si>
  <si>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</si>
  <si>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</si>
  <si>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</si>
  <si>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</si>
  <si>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</si>
  <si>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</si>
  <si>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</si>
  <si>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</si>
  <si>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</si>
  <si>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</si>
  <si>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</si>
  <si>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</si>
  <si>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</si>
  <si>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</si>
  <si>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</si>
  <si>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</si>
  <si>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</si>
  <si>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</si>
  <si>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</si>
  <si>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</si>
  <si>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</si>
  <si>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</si>
  <si>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</si>
  <si>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</si>
  <si>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</si>
  <si>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</si>
  <si>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</si>
  <si>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</si>
  <si>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</si>
  <si>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</si>
  <si>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</si>
  <si>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</si>
  <si>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</si>
  <si>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</si>
  <si>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</si>
  <si>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</si>
  <si>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</si>
  <si>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</si>
  <si>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</si>
  <si>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</si>
  <si>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</si>
  <si>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</si>
  <si>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</si>
  <si>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</si>
  <si>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</si>
  <si>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</si>
  <si>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</si>
  <si>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</si>
  <si>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</si>
  <si>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</si>
  <si>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</si>
  <si>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</si>
  <si>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</si>
  <si>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</si>
  <si>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</si>
  <si>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</si>
  <si>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</si>
  <si>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</si>
  <si>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</si>
  <si>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</si>
  <si>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</si>
  <si>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</si>
  <si>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</si>
  <si>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</si>
  <si>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</si>
  <si>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</si>
  <si>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</si>
  <si>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</si>
  <si>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</si>
  <si>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</si>
  <si>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</si>
  <si>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</si>
  <si>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</si>
  <si>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</si>
  <si>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</si>
  <si>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</si>
  <si>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</si>
  <si>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</si>
  <si>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</si>
  <si>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</si>
  <si>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</si>
  <si>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</si>
  <si>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</si>
  <si>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</si>
  <si>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</si>
  <si>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</si>
  <si>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</si>
  <si>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</si>
  <si>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</si>
  <si>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</si>
  <si>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</si>
  <si>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</si>
  <si>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</si>
  <si>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</si>
  <si>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</si>
  <si>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</si>
  <si>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</si>
  <si>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</si>
  <si>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</si>
  <si>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</si>
  <si>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</si>
  <si>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</si>
  <si>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</si>
  <si>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</si>
  <si>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</si>
  <si>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</si>
  <si>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</si>
  <si>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</si>
  <si>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</si>
  <si>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</si>
  <si>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</si>
  <si>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</si>
  <si>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</si>
  <si>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</si>
  <si>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</si>
  <si>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</si>
  <si>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</si>
  <si>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</si>
  <si>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</si>
  <si>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</si>
  <si>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</si>
  <si>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</si>
  <si>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</si>
  <si>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</si>
  <si>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</si>
  <si>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</si>
  <si>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</si>
  <si>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</si>
  <si>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</si>
  <si>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</si>
  <si>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</si>
  <si>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</si>
  <si>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</si>
  <si>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</si>
  <si>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</si>
  <si>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</si>
  <si>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</si>
  <si>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</si>
  <si>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</si>
  <si>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</si>
  <si>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</si>
  <si>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</si>
  <si>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</si>
  <si>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</si>
  <si>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</si>
  <si>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</si>
  <si>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</si>
  <si>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</si>
  <si>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</si>
  <si>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</si>
  <si>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</si>
  <si>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</si>
  <si>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</si>
  <si>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</si>
  <si>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</si>
  <si>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</si>
  <si>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</si>
  <si>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</si>
  <si>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</si>
  <si>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</si>
  <si>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</si>
  <si>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</si>
  <si>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</si>
  <si>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</si>
  <si>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</si>
  <si>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</si>
  <si>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</si>
  <si>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</si>
  <si>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</si>
  <si>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</si>
  <si>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</si>
  <si>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</si>
  <si>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</si>
  <si>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</si>
  <si>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</si>
  <si>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</si>
  <si>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</si>
  <si>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</si>
  <si>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</si>
  <si>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</si>
  <si>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</si>
  <si>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</si>
  <si>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</si>
  <si>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</si>
  <si>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</si>
  <si>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</si>
  <si>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</si>
  <si>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</si>
  <si>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</si>
  <si>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</si>
  <si>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</si>
  <si>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</si>
  <si>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</si>
  <si>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</si>
  <si>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</si>
  <si>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</si>
  <si>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</si>
  <si>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</si>
  <si>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</si>
  <si>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</si>
  <si>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</si>
  <si>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</si>
  <si>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</si>
  <si>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</si>
  <si>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</si>
  <si>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</si>
  <si>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</si>
  <si>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</si>
  <si>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</si>
  <si>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</si>
  <si>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</si>
  <si>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</si>
  <si>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</si>
  <si>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</si>
  <si>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</si>
  <si>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</si>
  <si>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</si>
  <si>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</si>
  <si>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</si>
  <si>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</si>
  <si>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</si>
  <si>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</si>
  <si>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</si>
  <si>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</si>
  <si>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</si>
  <si>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</si>
  <si>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</si>
  <si>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</si>
  <si>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</si>
  <si>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</si>
  <si>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</si>
  <si>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</si>
  <si>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</si>
  <si>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</si>
  <si>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</si>
  <si>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</si>
  <si>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</si>
  <si>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</si>
  <si>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</si>
  <si>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</si>
  <si>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</si>
  <si>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</si>
  <si>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</si>
  <si>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</si>
  <si>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</si>
  <si>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</si>
  <si>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</si>
  <si>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</si>
  <si>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</si>
  <si>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</si>
  <si>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</si>
  <si>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</si>
  <si>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</si>
  <si>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</si>
  <si>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</si>
  <si>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</si>
  <si>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</si>
  <si>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</si>
  <si>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</si>
  <si>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</si>
  <si>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</si>
  <si>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</si>
  <si>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</si>
  <si>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</si>
  <si>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</si>
  <si>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</si>
  <si>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</si>
  <si>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</si>
  <si>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</si>
  <si>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</si>
  <si>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</si>
  <si>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</si>
  <si>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</si>
  <si>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</si>
  <si>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</si>
  <si>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</si>
  <si>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</si>
  <si>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</si>
  <si>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</si>
  <si>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</si>
  <si>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</si>
  <si>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</si>
  <si>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</si>
  <si>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</si>
  <si>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</si>
  <si>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</si>
  <si>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</si>
  <si>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</si>
  <si>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</si>
  <si>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</si>
  <si>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</si>
  <si>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</si>
  <si>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</si>
  <si>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</si>
  <si>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</si>
  <si>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</si>
  <si>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</si>
  <si>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</si>
  <si>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</si>
  <si>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</si>
  <si>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</si>
  <si>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</si>
  <si>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</si>
  <si>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</si>
  <si>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</si>
  <si>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</si>
  <si>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</si>
  <si>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</si>
  <si>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</si>
  <si>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</si>
  <si>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</si>
  <si>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</si>
  <si>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</si>
  <si>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</si>
  <si>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</si>
  <si>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</si>
  <si>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</si>
  <si>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</si>
  <si>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</si>
  <si>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</si>
  <si>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</si>
  <si>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</si>
  <si>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</si>
  <si>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</si>
  <si>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</si>
  <si>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</si>
  <si>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</si>
  <si>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</si>
  <si>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</si>
  <si>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</si>
  <si>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</si>
  <si>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</si>
  <si>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</si>
  <si>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</si>
  <si>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</si>
  <si>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</si>
  <si>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</si>
  <si>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</si>
  <si>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</si>
  <si>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</si>
  <si>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</si>
  <si>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</si>
  <si>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</si>
  <si>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</si>
  <si>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</si>
  <si>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</si>
  <si>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</si>
  <si>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</si>
  <si>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</si>
  <si>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</si>
  <si>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</si>
  <si>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</si>
  <si>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</si>
  <si>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</si>
  <si>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</si>
  <si>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</si>
  <si>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</si>
  <si>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</si>
  <si>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</si>
  <si>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</si>
  <si>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</si>
  <si>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</si>
  <si>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</si>
  <si>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</si>
  <si>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</si>
  <si>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</si>
  <si>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</si>
  <si>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</si>
  <si>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</si>
  <si>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</si>
  <si>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</si>
  <si>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</si>
  <si>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</si>
  <si>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</si>
  <si>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</si>
  <si>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</si>
  <si>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</si>
  <si>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</si>
  <si>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</si>
  <si>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</si>
  <si>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</si>
  <si>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</si>
  <si>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</si>
  <si>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</si>
  <si>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</si>
  <si>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</si>
  <si>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</si>
  <si>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</si>
  <si>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</si>
  <si>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</si>
  <si>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</si>
  <si>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</si>
  <si>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</si>
  <si>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</si>
  <si>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</si>
  <si>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</si>
  <si>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</si>
  <si>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</si>
  <si>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</si>
  <si>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</si>
  <si>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</si>
  <si>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</si>
  <si>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</si>
  <si>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</si>
  <si>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</si>
  <si>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</si>
  <si>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</si>
  <si>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</si>
  <si>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</si>
  <si>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</si>
  <si>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</si>
  <si>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</si>
  <si>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</si>
  <si>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</si>
  <si>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</si>
  <si>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</si>
  <si>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</si>
  <si>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</si>
  <si>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</si>
  <si>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</si>
  <si>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</si>
  <si>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</si>
  <si>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</si>
  <si>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</si>
  <si>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</si>
  <si>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</si>
  <si>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</si>
  <si>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</si>
  <si>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</si>
  <si>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</si>
  <si>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</si>
  <si>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</si>
  <si>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</si>
  <si>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</si>
  <si>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</si>
  <si>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</si>
  <si>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</si>
  <si>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</si>
  <si>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</si>
  <si>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</si>
  <si>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</si>
  <si>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</si>
  <si>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</si>
  <si>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</si>
  <si>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</si>
  <si>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</si>
  <si>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</si>
  <si>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</si>
  <si>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</si>
  <si>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</si>
  <si>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</si>
  <si>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</si>
  <si>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</si>
  <si>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</si>
  <si>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</si>
  <si>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</si>
  <si>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</si>
  <si>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</si>
  <si>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</si>
  <si>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</si>
  <si>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</si>
  <si>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</si>
  <si>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</si>
  <si>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</si>
  <si>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</si>
  <si>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</si>
  <si>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</si>
  <si>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</si>
  <si>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</si>
  <si>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</si>
  <si>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</si>
  <si>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</si>
  <si>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</si>
  <si>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</si>
  <si>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</si>
  <si>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</si>
  <si>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</si>
  <si>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</si>
  <si>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</si>
  <si>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</si>
  <si>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</si>
  <si>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</si>
  <si>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</si>
  <si>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</si>
  <si>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</si>
  <si>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</si>
  <si>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</si>
  <si>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</si>
  <si>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</si>
  <si>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</si>
  <si>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</si>
  <si>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</si>
  <si>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</si>
  <si>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</si>
  <si>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</si>
  <si>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</si>
  <si>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</si>
  <si>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</si>
  <si>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</si>
  <si>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</si>
  <si>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</si>
  <si>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</si>
  <si>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</si>
  <si>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</si>
  <si>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</si>
  <si>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</si>
  <si>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</si>
  <si>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</si>
  <si>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</si>
  <si>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</si>
  <si>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</si>
  <si>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</si>
  <si>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</si>
  <si>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</si>
  <si>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</si>
  <si>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</si>
  <si>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</si>
  <si>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</si>
  <si>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</si>
  <si>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</si>
  <si>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</si>
  <si>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</si>
  <si>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</si>
  <si>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</si>
  <si>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</si>
  <si>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</si>
  <si>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</si>
  <si>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</si>
  <si>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</si>
  <si>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</si>
  <si>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</si>
  <si>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</si>
  <si>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</si>
  <si>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</si>
  <si>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</si>
  <si>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</si>
  <si>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</si>
  <si>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</si>
  <si>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</si>
  <si>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</si>
  <si>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</si>
  <si>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</si>
  <si>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</si>
  <si>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</si>
  <si>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</si>
  <si>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</si>
  <si>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</si>
  <si>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</si>
  <si>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</si>
  <si>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</si>
  <si>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</si>
  <si>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</si>
  <si>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</si>
  <si>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</si>
  <si>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</si>
  <si>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</si>
  <si>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</si>
  <si>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</si>
  <si>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</si>
  <si>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</si>
  <si>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</si>
  <si>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</si>
  <si>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</si>
  <si>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</si>
  <si>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</si>
  <si>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</si>
  <si>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</si>
  <si>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</si>
  <si>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</si>
  <si>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</si>
  <si>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</si>
  <si>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</si>
  <si>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</si>
  <si>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</si>
  <si>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</si>
  <si>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</si>
  <si>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</si>
  <si>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</si>
  <si>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</si>
  <si>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</si>
  <si>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</si>
  <si>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</si>
  <si>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</si>
  <si>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</si>
  <si>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</si>
  <si>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</si>
  <si>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</si>
  <si>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</si>
  <si>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</si>
  <si>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</si>
  <si>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</si>
  <si>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</si>
  <si>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</si>
  <si>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</si>
  <si>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</si>
  <si>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</si>
  <si>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</si>
  <si>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</si>
  <si>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</si>
  <si>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</si>
  <si>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</si>
  <si>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</si>
  <si>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</si>
  <si>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</si>
  <si>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</si>
  <si>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</si>
  <si>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</si>
  <si>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</si>
  <si>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</si>
  <si>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</si>
  <si>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</si>
  <si>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</si>
  <si>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</si>
  <si>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</si>
  <si>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</si>
  <si>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</si>
  <si>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</si>
  <si>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</si>
  <si>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</si>
  <si>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</si>
  <si>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</si>
  <si>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</si>
  <si>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</si>
  <si>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</si>
  <si>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</si>
  <si>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</si>
  <si>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</si>
  <si>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</si>
  <si>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</si>
  <si>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</si>
  <si>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</si>
  <si>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</si>
  <si>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</si>
  <si>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</si>
  <si>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</si>
  <si>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</si>
  <si>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</si>
  <si>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</si>
  <si>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</si>
  <si>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</si>
  <si>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</si>
  <si>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</si>
  <si>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</si>
  <si>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</si>
  <si>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</si>
  <si>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</si>
  <si>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</si>
  <si>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</si>
  <si>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</si>
  <si>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</si>
  <si>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</si>
  <si>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</si>
  <si>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</si>
  <si>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</si>
  <si>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</si>
  <si>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</si>
  <si>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</si>
  <si>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</si>
  <si>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</si>
  <si>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</si>
  <si>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</si>
  <si>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</si>
  <si>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</si>
  <si>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</si>
  <si>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</si>
  <si>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</si>
  <si>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</si>
  <si>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</si>
  <si>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</si>
  <si>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</si>
  <si>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</si>
  <si>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</si>
  <si>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</si>
  <si>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</si>
  <si>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</si>
  <si>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</si>
  <si>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</si>
  <si>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</si>
  <si>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</si>
  <si>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</si>
  <si>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</si>
  <si>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</si>
  <si>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</si>
  <si>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</si>
  <si>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</si>
  <si>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</si>
  <si>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</si>
  <si>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</si>
  <si>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</si>
  <si>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</si>
  <si>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</si>
  <si>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</si>
  <si>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</si>
  <si>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</si>
  <si>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</si>
  <si>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</si>
  <si>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</si>
  <si>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</si>
  <si>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</si>
  <si>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</si>
  <si>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</si>
  <si>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</si>
  <si>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</si>
  <si>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</si>
  <si>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</si>
  <si>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</si>
  <si>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</si>
  <si>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</si>
  <si>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</si>
  <si>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</si>
  <si>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</si>
  <si>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</si>
  <si>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</si>
  <si>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</si>
  <si>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</si>
  <si>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</si>
  <si>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</si>
  <si>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</si>
  <si>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</si>
  <si>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</si>
  <si>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</si>
  <si>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</si>
  <si>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</si>
  <si>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</si>
  <si>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</si>
  <si>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</si>
  <si>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</si>
  <si>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</si>
  <si>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</si>
  <si>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</si>
  <si>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</si>
  <si>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</si>
  <si>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</si>
  <si>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</si>
  <si>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</si>
  <si>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</si>
  <si>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</si>
  <si>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</si>
  <si>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</si>
  <si>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</si>
  <si>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</si>
  <si>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</si>
  <si>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</si>
  <si>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</si>
  <si>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</si>
  <si>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</si>
  <si>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</si>
  <si>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</si>
  <si>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</si>
  <si>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</si>
  <si>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</si>
  <si>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</si>
  <si>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</si>
  <si>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</si>
  <si>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</si>
  <si>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</si>
  <si>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</si>
  <si>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</si>
  <si>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</si>
  <si>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</si>
  <si>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</si>
  <si>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</si>
  <si>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</si>
  <si>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</si>
  <si>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</si>
  <si>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</si>
  <si>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</si>
  <si>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</si>
  <si>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</si>
  <si>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</si>
  <si>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</si>
  <si>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</si>
  <si>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</si>
  <si>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</si>
  <si>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</si>
  <si>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</si>
  <si>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</si>
  <si>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</si>
  <si>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</si>
  <si>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</si>
  <si>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</si>
  <si>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</si>
  <si>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</si>
  <si>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</si>
  <si>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</si>
  <si>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</si>
  <si>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</si>
  <si>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</si>
  <si>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</si>
  <si>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</si>
  <si>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</si>
  <si>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</si>
  <si>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</si>
  <si>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</si>
  <si>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</si>
  <si>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</si>
  <si>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</si>
  <si>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</si>
  <si>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</si>
  <si>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</si>
  <si>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</si>
  <si>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</si>
  <si>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</si>
  <si>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</si>
  <si>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</si>
  <si>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</si>
  <si>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</si>
  <si>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</si>
  <si>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</si>
  <si>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</si>
  <si>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</si>
  <si>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</si>
  <si>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</si>
  <si>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</si>
  <si>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</si>
  <si>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</si>
  <si>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</si>
  <si>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</si>
  <si>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</si>
  <si>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</si>
  <si>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</si>
  <si>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</si>
  <si>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</si>
  <si>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</si>
  <si>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</si>
  <si>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</si>
  <si>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</si>
  <si>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</si>
  <si>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</si>
  <si>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</si>
  <si>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</si>
  <si>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</si>
  <si>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</si>
  <si>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</si>
  <si>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</si>
  <si>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</si>
  <si>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</si>
  <si>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</si>
  <si>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</si>
  <si>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</si>
  <si>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</si>
  <si>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</si>
  <si>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</si>
  <si>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</si>
  <si>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</si>
  <si>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</si>
  <si>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</si>
  <si>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</si>
  <si>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</si>
  <si>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</si>
  <si>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</si>
  <si>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</si>
  <si>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</si>
  <si>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</si>
  <si>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</si>
  <si>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</si>
  <si>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</si>
  <si>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</si>
  <si>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</si>
  <si>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</si>
  <si>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</si>
  <si>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</si>
  <si>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</si>
  <si>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</si>
  <si>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</si>
  <si>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</si>
  <si>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</si>
  <si>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</si>
  <si>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</si>
  <si>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</si>
  <si>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</si>
  <si>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</si>
  <si>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</si>
  <si>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</si>
  <si>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</si>
  <si>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</si>
  <si>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</si>
  <si>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</si>
  <si>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</si>
  <si>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</si>
  <si>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</si>
  <si>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</si>
  <si>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</si>
  <si>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</si>
  <si>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</si>
  <si>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</si>
  <si>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</si>
  <si>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</si>
  <si>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</si>
  <si>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</si>
  <si>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</si>
  <si>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</si>
  <si>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</si>
  <si>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</si>
  <si>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</si>
  <si>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</si>
  <si>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</si>
  <si>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</si>
  <si>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</si>
  <si>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</si>
  <si>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</si>
  <si>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</si>
  <si>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</si>
  <si>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</si>
  <si>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</si>
  <si>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</si>
  <si>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</si>
  <si>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</si>
  <si>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</si>
  <si>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</si>
  <si>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</si>
  <si>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</si>
  <si>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</si>
  <si>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</si>
  <si>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</si>
  <si>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</si>
  <si>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</si>
  <si>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</si>
  <si>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</si>
  <si>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</si>
  <si>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</si>
  <si>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</si>
  <si>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</si>
  <si>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</si>
  <si>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</si>
  <si>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</si>
  <si>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</si>
  <si>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</si>
  <si>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</si>
  <si>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</si>
  <si>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</si>
  <si>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</si>
  <si>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</si>
  <si>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</si>
  <si>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</si>
  <si>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</si>
  <si>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</si>
  <si>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</si>
  <si>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</si>
  <si>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</si>
  <si>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</si>
  <si>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</si>
  <si>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</si>
  <si>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</si>
  <si>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</si>
  <si>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</si>
  <si>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</si>
  <si>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</si>
  <si>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</si>
  <si>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</si>
  <si>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</si>
  <si>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</si>
  <si>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</si>
  <si>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</si>
  <si>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</si>
  <si>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</si>
  <si>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</si>
  <si>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</si>
  <si>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</si>
  <si>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</si>
  <si>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</si>
  <si>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</si>
  <si>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</si>
  <si>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</si>
  <si>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</si>
  <si>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</si>
  <si>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</si>
  <si>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</si>
  <si>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</si>
  <si>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</si>
  <si>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</si>
  <si>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</si>
  <si>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</si>
  <si>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</si>
  <si>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</si>
  <si>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</si>
  <si>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</si>
  <si>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</si>
  <si>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</si>
  <si>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</si>
  <si>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</si>
  <si>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</si>
  <si>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</si>
  <si>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</si>
  <si>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</si>
  <si>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</si>
  <si>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</si>
  <si>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</si>
  <si>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</si>
  <si>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</si>
  <si>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</si>
  <si>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</si>
  <si>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</si>
  <si>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</si>
  <si>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</si>
  <si>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</si>
  <si>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</si>
  <si>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</si>
  <si>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</si>
  <si>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</si>
  <si>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</si>
  <si>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</si>
  <si>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</si>
  <si>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</si>
  <si>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</si>
  <si>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</si>
  <si>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</si>
  <si>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</si>
  <si>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</si>
  <si>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</si>
  <si>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</si>
  <si>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</si>
  <si>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</si>
  <si>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</si>
  <si>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</si>
  <si>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</si>
  <si>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</si>
  <si>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</si>
  <si>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</si>
  <si>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</si>
  <si>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</si>
  <si>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</si>
  <si>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</si>
  <si>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</si>
  <si>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</si>
  <si>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</si>
  <si>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</si>
  <si>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</si>
  <si>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</si>
  <si>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</si>
  <si>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</si>
  <si>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</si>
  <si>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</si>
  <si>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</si>
  <si>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</si>
  <si>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</si>
  <si>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</si>
  <si>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</si>
  <si>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</si>
  <si>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</si>
  <si>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</si>
  <si>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</si>
  <si>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</si>
  <si>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</si>
  <si>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</si>
  <si>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</si>
  <si>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</si>
  <si>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</si>
  <si>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</si>
  <si>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</si>
  <si>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</si>
  <si>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</si>
  <si>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</si>
  <si>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</si>
  <si>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</si>
  <si>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</si>
  <si>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</si>
  <si>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</si>
  <si>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</si>
  <si>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</si>
  <si>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</si>
  <si>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</si>
  <si>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</si>
  <si>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</si>
  <si>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</si>
  <si>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</si>
  <si>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</si>
  <si>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</si>
  <si>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</si>
  <si>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</si>
  <si>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</si>
  <si>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</si>
  <si>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</si>
  <si>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</si>
  <si>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</si>
  <si>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</si>
  <si>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</si>
  <si>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</si>
  <si>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</si>
  <si>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</si>
  <si>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</si>
  <si>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</si>
  <si>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</si>
  <si>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</si>
  <si>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</si>
  <si>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</si>
  <si>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</si>
  <si>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</si>
  <si>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</si>
  <si>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</si>
  <si>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</si>
  <si>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</si>
  <si>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</si>
  <si>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</si>
  <si>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</si>
  <si>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</si>
  <si>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</si>
  <si>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</si>
  <si>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</si>
  <si>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</si>
  <si>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</si>
  <si>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</si>
  <si>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</si>
  <si>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</si>
  <si>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</si>
  <si>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</si>
  <si>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</si>
  <si>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</si>
  <si>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</si>
  <si>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</si>
  <si>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</si>
  <si>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</si>
  <si>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</si>
  <si>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</si>
  <si>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</si>
  <si>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</si>
  <si>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</si>
  <si>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</si>
  <si>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</si>
  <si>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</si>
  <si>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</si>
  <si>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</si>
  <si>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</si>
  <si>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</si>
  <si>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</si>
  <si>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</si>
  <si>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</si>
  <si>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</si>
  <si>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</si>
  <si>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</si>
  <si>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</si>
  <si>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</si>
  <si>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</si>
  <si>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</si>
  <si>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</si>
  <si>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</si>
  <si>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</si>
  <si>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</si>
  <si>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</si>
  <si>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</si>
  <si>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</si>
  <si>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</si>
  <si>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</si>
  <si>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</si>
  <si>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</si>
  <si>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</si>
  <si>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</si>
  <si>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</si>
  <si>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</si>
  <si>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</si>
  <si>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</si>
  <si>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</si>
  <si>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</si>
  <si>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</si>
  <si>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</si>
  <si>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</si>
  <si>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</si>
  <si>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</si>
  <si>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</si>
  <si>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</si>
  <si>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</si>
  <si>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</si>
  <si>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</si>
  <si>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</si>
  <si>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</si>
  <si>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</si>
  <si>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</si>
  <si>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</si>
  <si>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</si>
  <si>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</si>
  <si>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</si>
  <si>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</si>
  <si>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</si>
  <si>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</si>
  <si>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</si>
  <si>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</si>
  <si>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</si>
  <si>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</si>
  <si>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</si>
  <si>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</si>
  <si>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</si>
  <si>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</si>
  <si>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</si>
  <si>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</si>
  <si>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</si>
  <si>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</si>
  <si>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</si>
  <si>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</si>
  <si>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</si>
  <si>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</si>
  <si>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</si>
  <si>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</si>
  <si>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</si>
  <si>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</si>
  <si>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</si>
  <si>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</si>
  <si>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</si>
  <si>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</si>
  <si>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</si>
  <si>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</si>
  <si>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</si>
  <si>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</si>
  <si>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</si>
  <si>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</si>
  <si>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</si>
  <si>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</si>
  <si>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</si>
  <si>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</si>
  <si>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</si>
  <si>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</si>
  <si>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</si>
  <si>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</si>
  <si>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</si>
  <si>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</si>
  <si>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</si>
  <si>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</si>
  <si>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</si>
  <si>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</si>
  <si>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</si>
  <si>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</si>
  <si>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</si>
  <si>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</si>
  <si>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</si>
  <si>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</si>
  <si>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</si>
  <si>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</si>
  <si>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</si>
  <si>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</si>
  <si>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</si>
  <si>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</si>
  <si>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</si>
  <si>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</si>
  <si>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</si>
  <si>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</si>
  <si>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</si>
  <si>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</si>
  <si>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</si>
  <si>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</si>
  <si>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</si>
  <si>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</si>
  <si>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</si>
  <si>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</si>
  <si>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</si>
  <si>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</si>
  <si>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</si>
  <si>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</si>
  <si>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</si>
  <si>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</si>
  <si>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</si>
  <si>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</si>
  <si>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</si>
  <si>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</si>
  <si>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</si>
  <si>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</si>
  <si>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</si>
  <si>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</si>
  <si>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</si>
  <si>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</si>
  <si>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</si>
  <si>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</si>
  <si>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</si>
  <si>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</si>
  <si>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</si>
  <si>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</si>
  <si>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</si>
  <si>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</si>
  <si>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</si>
  <si>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</si>
  <si>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</si>
  <si>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</si>
  <si>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</si>
  <si>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</si>
  <si>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</si>
  <si>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</si>
  <si>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</si>
  <si>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</si>
  <si>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</si>
  <si>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</si>
  <si>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</si>
  <si>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</si>
  <si>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</si>
  <si>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</si>
  <si>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</si>
  <si>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</si>
  <si>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</si>
  <si>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</si>
  <si>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</si>
  <si>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</si>
  <si>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</si>
  <si>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</si>
  <si>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</si>
  <si>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</si>
  <si>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</si>
  <si>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</si>
  <si>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</si>
  <si>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</si>
  <si>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</si>
  <si>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</si>
  <si>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</si>
  <si>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</si>
  <si>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</si>
  <si>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</si>
  <si>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</si>
  <si>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</si>
  <si>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</si>
  <si>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</si>
  <si>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</si>
  <si>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</si>
  <si>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</si>
  <si>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</si>
  <si>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</si>
  <si>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</si>
  <si>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</si>
  <si>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</si>
  <si>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</si>
  <si>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</si>
  <si>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</si>
  <si>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</si>
  <si>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</si>
  <si>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</si>
  <si>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</si>
  <si>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</si>
  <si>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</si>
  <si>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</si>
  <si>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</si>
  <si>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</si>
  <si>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</si>
  <si>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</si>
  <si>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</si>
  <si>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</si>
  <si>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</si>
  <si>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</si>
  <si>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</si>
  <si>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</si>
  <si>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</si>
  <si>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</si>
  <si>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</si>
  <si>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</si>
  <si>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</si>
  <si>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</si>
  <si>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</si>
  <si>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</si>
  <si>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</si>
  <si>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</si>
  <si>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</si>
  <si>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</si>
  <si>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</si>
  <si>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</si>
  <si>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</si>
  <si>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</si>
  <si>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</si>
  <si>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</si>
  <si>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</si>
  <si>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</si>
  <si>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</si>
  <si>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</si>
  <si>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</si>
  <si>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</si>
  <si>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</si>
  <si>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</si>
  <si>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</si>
  <si>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</si>
  <si>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</si>
  <si>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</si>
  <si>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</si>
  <si>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</si>
  <si>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</si>
  <si>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</si>
  <si>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</si>
  <si>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</si>
  <si>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</si>
  <si>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</si>
  <si>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</si>
  <si>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</si>
  <si>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</si>
  <si>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</si>
  <si>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</si>
  <si>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</si>
  <si>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</si>
  <si>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</si>
  <si>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</si>
  <si>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</si>
  <si>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</si>
  <si>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</si>
  <si>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</si>
  <si>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</si>
  <si>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</si>
  <si>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</si>
  <si>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</si>
  <si>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</si>
  <si>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</si>
  <si>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</si>
  <si>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</si>
  <si>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</si>
  <si>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</si>
  <si>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</si>
  <si>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</si>
  <si>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</si>
  <si>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</si>
  <si>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</si>
  <si>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</si>
  <si>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</si>
  <si>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</si>
  <si>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</si>
  <si>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</si>
  <si>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</si>
  <si>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</si>
  <si>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</si>
  <si>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</si>
  <si>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</si>
  <si>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</si>
  <si>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</si>
  <si>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</si>
  <si>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</si>
  <si>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</si>
  <si>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</si>
  <si>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</si>
  <si>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</si>
  <si>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</si>
  <si>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</si>
  <si>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</si>
  <si>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</si>
  <si>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</si>
  <si>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</si>
  <si>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</si>
  <si>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</si>
  <si>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</si>
  <si>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</si>
  <si>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</si>
  <si>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</si>
  <si>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</si>
  <si>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</si>
  <si>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</si>
  <si>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</si>
  <si>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</si>
  <si>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</si>
  <si>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</si>
  <si>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</si>
  <si>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</si>
  <si>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</si>
  <si>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</si>
  <si>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</si>
  <si>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</si>
  <si>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</si>
  <si>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</si>
  <si>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</si>
  <si>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</si>
  <si>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</si>
  <si>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</si>
  <si>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</si>
  <si>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</si>
  <si>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</si>
  <si>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</si>
  <si>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</si>
  <si>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</si>
  <si>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</si>
  <si>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</si>
  <si>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</si>
  <si>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</si>
  <si>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</si>
  <si>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</si>
  <si>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</si>
  <si>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</si>
  <si>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</si>
  <si>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</si>
  <si>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</si>
  <si>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</si>
  <si>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</si>
  <si>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</si>
  <si>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</si>
  <si>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</si>
  <si>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</si>
  <si>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</si>
  <si>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</si>
  <si>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</si>
  <si>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</si>
  <si>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</si>
  <si>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</si>
  <si>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</si>
  <si>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</si>
  <si>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</si>
  <si>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</si>
  <si>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</si>
  <si>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</si>
  <si>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</si>
  <si>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</si>
  <si>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</si>
  <si>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</si>
  <si>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</si>
  <si>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</si>
  <si>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</si>
  <si>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</si>
  <si>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</si>
  <si>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</si>
  <si>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</si>
  <si>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</si>
  <si>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</si>
  <si>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</si>
  <si>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</si>
  <si>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</si>
  <si>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</si>
  <si>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</si>
  <si>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</si>
  <si>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</si>
  <si>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</si>
  <si>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</si>
  <si>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</si>
  <si>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</si>
  <si>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</si>
  <si>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</si>
  <si>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</si>
  <si>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</si>
  <si>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</si>
  <si>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</si>
  <si>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</si>
  <si>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</si>
  <si>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</si>
  <si>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</si>
  <si>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</si>
  <si>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</si>
  <si>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</si>
  <si>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</si>
  <si>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</si>
  <si>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</si>
  <si>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</si>
  <si>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</si>
  <si>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</si>
  <si>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</si>
  <si>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</si>
  <si>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</si>
  <si>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</si>
  <si>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</si>
  <si>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</si>
  <si>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</si>
  <si>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</si>
  <si>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</si>
  <si>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</si>
  <si>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</si>
  <si>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</si>
  <si>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</si>
  <si>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</si>
  <si>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</si>
  <si>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</si>
  <si>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</si>
  <si>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</si>
  <si>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</si>
  <si>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</si>
  <si>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</si>
  <si>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</si>
  <si>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</si>
  <si>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</si>
  <si>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</si>
  <si>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</si>
  <si>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</si>
  <si>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</si>
  <si>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</si>
  <si>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</si>
  <si>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</si>
  <si>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</si>
  <si>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</si>
  <si>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</si>
  <si>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</si>
  <si>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</si>
  <si>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</si>
  <si>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</si>
  <si>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</si>
  <si>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</si>
  <si>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</si>
  <si>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</si>
  <si>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</si>
  <si>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</si>
  <si>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</si>
  <si>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</si>
  <si>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</si>
  <si>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</si>
  <si>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</si>
  <si>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</si>
  <si>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</si>
  <si>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</si>
  <si>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</si>
  <si>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</si>
  <si>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</si>
  <si>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</si>
  <si>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</si>
  <si>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</si>
  <si>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</si>
  <si>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</si>
  <si>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</si>
  <si>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</si>
  <si>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</si>
  <si>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</si>
  <si>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</si>
  <si>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</si>
  <si>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</si>
  <si>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</si>
  <si>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</si>
  <si>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</si>
  <si>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</si>
  <si>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</si>
  <si>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</si>
  <si>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</si>
  <si>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</si>
  <si>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</si>
  <si>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</si>
  <si>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</si>
  <si>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</si>
  <si>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</si>
  <si>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</si>
  <si>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</si>
  <si>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</si>
  <si>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</si>
  <si>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</si>
  <si>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</si>
  <si>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</si>
  <si>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</si>
  <si>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</si>
  <si>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</si>
  <si>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</si>
  <si>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</si>
  <si>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</si>
  <si>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</si>
  <si>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</si>
  <si>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</si>
  <si>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</si>
  <si>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</si>
  <si>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</si>
  <si>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</si>
  <si>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</si>
  <si>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</si>
  <si>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</si>
  <si>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</si>
  <si>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</si>
  <si>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</si>
  <si>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</si>
  <si>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</si>
  <si>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</si>
  <si>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</si>
  <si>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</si>
  <si>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</si>
  <si>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</si>
  <si>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</si>
  <si>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</si>
  <si>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</si>
  <si>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</si>
  <si>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</si>
  <si>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</si>
  <si>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</si>
  <si>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</si>
  <si>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</si>
  <si>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</si>
  <si>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</si>
  <si>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</si>
  <si>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</si>
  <si>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</si>
  <si>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</si>
  <si>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</si>
  <si>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</si>
  <si>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</si>
  <si>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</si>
  <si>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</si>
  <si>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</si>
  <si>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</si>
  <si>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</si>
  <si>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</si>
  <si>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</si>
  <si>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</si>
  <si>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</si>
  <si>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</si>
  <si>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</si>
  <si>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</si>
  <si>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</si>
  <si>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</si>
  <si>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</si>
  <si>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</si>
  <si>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</si>
  <si>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</si>
  <si>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</si>
  <si>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</si>
  <si>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</si>
  <si>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</si>
  <si>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</si>
  <si>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</si>
  <si>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</si>
  <si>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</si>
  <si>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</si>
  <si>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</si>
  <si>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</si>
  <si>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</si>
  <si>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</si>
  <si>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</si>
  <si>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</si>
  <si>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</si>
  <si>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</si>
  <si>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</si>
  <si>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</si>
  <si>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</si>
  <si>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</si>
  <si>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</si>
  <si>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</si>
  <si>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</si>
  <si>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</si>
  <si>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</si>
  <si>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</si>
  <si>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</si>
  <si>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</si>
  <si>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</si>
  <si>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</si>
  <si>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</si>
  <si>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</si>
  <si>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</si>
  <si>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</si>
  <si>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</si>
  <si>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</si>
  <si>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</si>
  <si>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</si>
  <si>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</si>
  <si>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</si>
  <si>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</si>
  <si>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</si>
  <si>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</si>
  <si>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</si>
  <si>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</si>
  <si>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</si>
  <si>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</si>
  <si>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</si>
  <si>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</si>
  <si>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</si>
  <si>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</si>
  <si>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</si>
  <si>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</si>
  <si>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</si>
  <si>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</si>
  <si>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</si>
  <si>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</si>
  <si>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</si>
  <si>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</si>
  <si>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</si>
  <si>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</si>
  <si>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</si>
  <si>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</si>
  <si>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</si>
  <si>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</si>
  <si>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</si>
  <si>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</si>
  <si>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</si>
  <si>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</si>
  <si>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</si>
  <si>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</si>
  <si>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</si>
  <si>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</si>
  <si>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</si>
  <si>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</si>
  <si>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</si>
  <si>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</si>
  <si>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</si>
  <si>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</si>
  <si>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</si>
  <si>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</si>
  <si>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</si>
  <si>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</si>
  <si>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</si>
  <si>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</si>
  <si>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</si>
  <si>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</si>
  <si>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</si>
  <si>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</si>
  <si>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</si>
  <si>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</si>
  <si>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</si>
  <si>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</si>
  <si>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</si>
  <si>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</si>
  <si>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</si>
  <si>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</si>
  <si>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</si>
  <si>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</si>
  <si>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</si>
  <si>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</si>
  <si>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</si>
  <si>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</si>
  <si>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</si>
  <si>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</si>
  <si>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</si>
  <si>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</si>
  <si>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</si>
  <si>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</si>
  <si>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</si>
  <si>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</si>
  <si>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</si>
  <si>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</si>
  <si>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</si>
  <si>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</si>
  <si>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</si>
  <si>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</si>
  <si>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</si>
  <si>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</si>
  <si>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</si>
  <si>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</si>
  <si>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</si>
  <si>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</si>
  <si>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</si>
  <si>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</si>
  <si>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</si>
  <si>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</si>
  <si>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</si>
  <si>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</si>
  <si>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</si>
  <si>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</si>
  <si>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</si>
  <si>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</si>
  <si>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</si>
  <si>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</si>
  <si>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</si>
  <si>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</si>
  <si>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</si>
  <si>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</si>
  <si>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</si>
  <si>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</si>
  <si>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</si>
  <si>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</si>
  <si>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</si>
  <si>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</si>
  <si>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</si>
  <si>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</si>
  <si>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</si>
  <si>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</si>
  <si>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</si>
  <si>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</si>
  <si>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</si>
  <si>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</si>
  <si>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</si>
  <si>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</si>
  <si>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</si>
  <si>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</si>
  <si>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</si>
  <si>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</si>
  <si>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</si>
  <si>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</si>
  <si>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</si>
  <si>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</si>
  <si>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</si>
  <si>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</si>
  <si>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</si>
  <si>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</si>
  <si>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</si>
  <si>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</si>
  <si>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</si>
  <si>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</si>
  <si>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</si>
  <si>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</si>
  <si>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</si>
  <si>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</si>
  <si>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</si>
  <si>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</si>
  <si>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</si>
  <si>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</si>
  <si>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</si>
  <si>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</si>
  <si>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</si>
  <si>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</si>
  <si>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</si>
  <si>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</si>
  <si>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</si>
  <si>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</si>
  <si>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</si>
  <si>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</si>
  <si>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</si>
  <si>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</si>
  <si>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</si>
  <si>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</si>
  <si>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</si>
  <si>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</si>
  <si>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</si>
  <si>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</si>
  <si>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</si>
  <si>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</si>
  <si>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</si>
  <si>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</si>
  <si>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</si>
  <si>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</si>
  <si>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</si>
  <si>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</si>
  <si>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</si>
  <si>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</si>
  <si>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</si>
  <si>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</si>
  <si>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</si>
  <si>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</si>
  <si>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</si>
  <si>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</si>
  <si>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</si>
  <si>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</si>
  <si>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</si>
  <si>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</si>
  <si>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</si>
  <si>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</si>
  <si>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</si>
  <si>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</si>
  <si>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</si>
  <si>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</si>
  <si>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</si>
  <si>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</si>
  <si>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</si>
  <si>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</si>
  <si>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</si>
  <si>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</si>
  <si>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</si>
  <si>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</si>
  <si>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</si>
  <si>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</si>
  <si>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</si>
  <si>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</si>
  <si>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</si>
  <si>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</si>
  <si>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</si>
  <si>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</si>
  <si>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</si>
  <si>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</si>
  <si>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</si>
  <si>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</si>
  <si>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</si>
  <si>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</si>
  <si>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</si>
  <si>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</si>
  <si>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</si>
  <si>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</si>
  <si>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</si>
  <si>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</si>
  <si>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</si>
  <si>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</si>
  <si>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</si>
  <si>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</si>
  <si>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</si>
  <si>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</si>
  <si>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</si>
  <si>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</si>
  <si>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</si>
  <si>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</si>
  <si>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</si>
  <si>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</si>
  <si>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</si>
  <si>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</si>
  <si>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</si>
  <si>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</si>
  <si>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</si>
  <si>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</si>
  <si>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</si>
  <si>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</si>
  <si>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</si>
  <si>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</si>
  <si>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</si>
  <si>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</si>
  <si>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</si>
  <si>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</si>
  <si>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</si>
  <si>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</si>
  <si>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</si>
  <si>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</si>
  <si>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</si>
  <si>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</si>
  <si>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</si>
  <si>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</si>
  <si>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</si>
  <si>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</si>
  <si>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</si>
  <si>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</si>
  <si>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</si>
  <si>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</si>
  <si>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</si>
  <si>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</si>
  <si>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</si>
  <si>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</si>
  <si>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</si>
  <si>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</si>
  <si>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</si>
  <si>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</si>
  <si>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</si>
  <si>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</si>
  <si>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</si>
  <si>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</si>
  <si>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</si>
  <si>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</si>
  <si>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</si>
  <si>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</si>
  <si>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</si>
  <si>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</si>
  <si>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</si>
  <si>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</si>
  <si>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</si>
  <si>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</si>
  <si>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</si>
  <si>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</si>
  <si>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</si>
  <si>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</si>
  <si>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</si>
  <si>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</si>
  <si>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</si>
  <si>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</si>
  <si>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</si>
  <si>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</si>
  <si>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</si>
  <si>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</si>
  <si>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</si>
  <si>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</si>
  <si>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</si>
  <si>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</si>
  <si>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</si>
  <si>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</si>
  <si>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</si>
  <si>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</si>
  <si>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</si>
  <si>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</si>
  <si>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</si>
  <si>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</si>
  <si>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</si>
  <si>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</si>
  <si>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</si>
  <si>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</si>
  <si>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</si>
  <si>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</si>
  <si>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</si>
  <si>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</si>
  <si>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</si>
  <si>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</si>
  <si>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</si>
  <si>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</si>
  <si>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</si>
  <si>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</si>
  <si>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</si>
  <si>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</si>
  <si>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</si>
  <si>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</si>
  <si>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</si>
  <si>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</si>
  <si>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</si>
  <si>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</si>
  <si>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</si>
  <si>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</si>
  <si>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</si>
  <si>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</si>
  <si>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</si>
  <si>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</si>
  <si>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</si>
  <si>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</si>
  <si>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</si>
  <si>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</si>
  <si>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</si>
  <si>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</si>
  <si>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</si>
  <si>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</si>
  <si>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</si>
  <si>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</si>
  <si>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</si>
  <si>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</si>
  <si>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</si>
  <si>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</si>
  <si>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</si>
  <si>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</si>
  <si>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</si>
  <si>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</si>
  <si>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</si>
  <si>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</si>
  <si>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</si>
  <si>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</si>
  <si>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</si>
  <si>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</si>
  <si>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</si>
  <si>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</si>
  <si>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</si>
  <si>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</si>
  <si>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</si>
  <si>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</si>
  <si>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</si>
  <si>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</si>
  <si>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</si>
  <si>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</si>
  <si>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</si>
  <si>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</si>
  <si>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</si>
  <si>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</si>
  <si>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</si>
  <si>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</si>
  <si>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</si>
  <si>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</si>
  <si>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</si>
  <si>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</si>
  <si>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</si>
  <si>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</si>
  <si>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</si>
  <si>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</si>
  <si>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</si>
  <si>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</si>
  <si>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</si>
  <si>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</si>
  <si>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</si>
  <si>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</si>
  <si>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</si>
  <si>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</si>
  <si>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</si>
  <si>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</si>
  <si>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</si>
  <si>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</si>
  <si>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</si>
  <si>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</si>
  <si>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</si>
  <si>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</si>
  <si>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</si>
  <si>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</si>
  <si>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</si>
  <si>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</si>
  <si>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</si>
  <si>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</si>
  <si>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</si>
  <si>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</si>
  <si>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</si>
  <si>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</si>
  <si>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</si>
  <si>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</si>
  <si>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</si>
  <si>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</si>
  <si>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</si>
  <si>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</si>
  <si>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</si>
  <si>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</si>
  <si>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</si>
  <si>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</si>
  <si>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</si>
  <si>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</si>
  <si>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</si>
  <si>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</si>
  <si>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</si>
  <si>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</si>
  <si>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</si>
  <si>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</si>
  <si>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</si>
  <si>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</si>
  <si>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</si>
  <si>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</si>
  <si>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</si>
  <si>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</si>
  <si>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</si>
  <si>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</si>
  <si>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</si>
  <si>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</si>
  <si>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</si>
  <si>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</si>
  <si>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</si>
  <si>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</si>
  <si>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</si>
  <si>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</si>
  <si>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</si>
  <si>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</si>
  <si>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</si>
  <si>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</si>
  <si>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</si>
  <si>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</si>
  <si>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</si>
  <si>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</si>
  <si>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</si>
  <si>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</si>
  <si>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</si>
  <si>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</si>
  <si>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</si>
  <si>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</si>
  <si>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</si>
  <si>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</si>
  <si>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</si>
  <si>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</si>
  <si>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</si>
  <si>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</si>
  <si>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</si>
  <si>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</si>
  <si>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</si>
  <si>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</si>
  <si>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</si>
  <si>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</si>
  <si>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</si>
  <si>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</si>
  <si>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</si>
  <si>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</si>
  <si>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</si>
  <si>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</si>
  <si>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</si>
  <si>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</si>
  <si>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</si>
  <si>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</si>
  <si>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</si>
  <si>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</si>
  <si>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</si>
  <si>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</si>
  <si>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</si>
  <si>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</si>
  <si>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</si>
  <si>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</si>
  <si>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</si>
  <si>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</si>
  <si>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</si>
  <si>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</si>
  <si>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</si>
  <si>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</si>
  <si>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</si>
  <si>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</si>
  <si>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</si>
  <si>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</si>
  <si>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</si>
  <si>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</si>
  <si>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</si>
  <si>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</si>
  <si>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</si>
  <si>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</si>
  <si>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</si>
  <si>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</si>
  <si>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</si>
  <si>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</si>
  <si>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</si>
  <si>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</si>
  <si>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</si>
  <si>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</si>
  <si>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</si>
  <si>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</si>
  <si>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</si>
  <si>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</si>
  <si>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</si>
  <si>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</si>
  <si>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</si>
  <si>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</si>
  <si>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</si>
  <si>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</si>
  <si>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</si>
  <si>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</si>
  <si>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</si>
  <si>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</si>
  <si>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</si>
  <si>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</si>
  <si>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</si>
  <si>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</si>
  <si>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</si>
  <si>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</si>
  <si>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</si>
  <si>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</si>
  <si>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</si>
  <si>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</si>
  <si>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</si>
  <si>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</si>
  <si>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</si>
  <si>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</si>
  <si>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</si>
  <si>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</si>
  <si>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</si>
  <si>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</si>
  <si>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</si>
  <si>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</si>
  <si>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</si>
  <si>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</si>
  <si>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</si>
  <si>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</si>
  <si>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</si>
  <si>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</si>
  <si>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</si>
  <si>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</si>
  <si>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</si>
  <si>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</si>
  <si>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</si>
  <si>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</si>
  <si>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</si>
  <si>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</si>
  <si>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</si>
  <si>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</si>
  <si>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</si>
  <si>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</si>
  <si>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</si>
  <si>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</si>
  <si>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</si>
  <si>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</si>
  <si>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</si>
  <si>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</si>
  <si>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</si>
  <si>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</si>
  <si>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</si>
  <si>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</si>
  <si>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</si>
  <si>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</si>
  <si>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</si>
  <si>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</si>
  <si>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</si>
  <si>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</si>
  <si>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</si>
  <si>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</si>
  <si>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</si>
  <si>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</si>
  <si>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</si>
  <si>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</si>
  <si>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</si>
  <si>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</si>
  <si>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</si>
  <si>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</si>
  <si>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</si>
  <si>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</si>
  <si>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</si>
  <si>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</si>
  <si>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</si>
  <si>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</si>
  <si>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</si>
  <si>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</si>
  <si>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</si>
  <si>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</si>
  <si>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</si>
  <si>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</si>
  <si>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</si>
  <si>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</si>
  <si>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</si>
  <si>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</si>
  <si>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</si>
  <si>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</si>
  <si>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</si>
  <si>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</si>
  <si>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</si>
  <si>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</si>
  <si>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</si>
  <si>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</si>
  <si>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</si>
  <si>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</si>
  <si>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</si>
  <si>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</si>
  <si>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</si>
  <si>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</si>
  <si>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</si>
  <si>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</si>
  <si>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</si>
  <si>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</si>
  <si>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</si>
  <si>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</si>
  <si>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</si>
  <si>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</si>
  <si>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</si>
  <si>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</si>
  <si>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</si>
  <si>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</si>
  <si>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</si>
  <si>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</si>
  <si>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</si>
  <si>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</si>
  <si>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</si>
  <si>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</si>
  <si>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</si>
  <si>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</si>
  <si>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</si>
  <si>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</si>
  <si>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</si>
  <si>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</si>
  <si>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</si>
  <si>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</si>
  <si>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</si>
  <si>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</si>
  <si>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</si>
  <si>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</si>
  <si>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</si>
  <si>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</si>
  <si>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</si>
  <si>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</si>
  <si>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</si>
  <si>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</si>
  <si>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</si>
  <si>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</si>
  <si>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</si>
  <si>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</si>
  <si>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</si>
  <si>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</si>
  <si>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</si>
  <si>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</si>
  <si>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</si>
  <si>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</si>
  <si>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</si>
  <si>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</si>
  <si>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</si>
  <si>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</si>
  <si>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</si>
  <si>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</si>
  <si>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</si>
  <si>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</si>
  <si>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</si>
  <si>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</si>
  <si>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</si>
  <si>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</si>
  <si>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</si>
  <si>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</si>
  <si>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</si>
  <si>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</si>
  <si>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</si>
  <si>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</si>
  <si>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</si>
  <si>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</si>
  <si>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</si>
  <si>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</si>
  <si>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</si>
  <si>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</si>
  <si>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</si>
  <si>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</si>
  <si>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</si>
  <si>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</si>
  <si>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</si>
  <si>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</si>
  <si>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</si>
  <si>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</si>
  <si>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</si>
  <si>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</si>
  <si>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</si>
  <si>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</si>
  <si>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</si>
  <si>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</si>
  <si>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</si>
  <si>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</si>
  <si>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</si>
  <si>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</si>
  <si>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</si>
  <si>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</si>
  <si>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</si>
  <si>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</si>
  <si>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</si>
  <si>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</si>
  <si>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</si>
  <si>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</si>
  <si>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</si>
  <si>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</si>
  <si>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</si>
  <si>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</si>
  <si>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</si>
  <si>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</si>
  <si>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</si>
  <si>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</si>
  <si>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</si>
  <si>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</si>
  <si>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</si>
  <si>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</si>
  <si>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</si>
  <si>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</si>
  <si>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</si>
  <si>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</si>
  <si>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</si>
  <si>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</si>
  <si>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</si>
  <si>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</si>
  <si>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</si>
  <si>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</si>
  <si>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</si>
  <si>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</si>
  <si>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</si>
  <si>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</si>
  <si>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</si>
  <si>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</si>
  <si>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</si>
  <si>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</si>
  <si>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</si>
  <si>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</si>
  <si>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</si>
  <si>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</si>
  <si>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</si>
  <si>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</si>
  <si>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</si>
  <si>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</si>
  <si>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</si>
  <si>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</si>
  <si>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</si>
  <si>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</si>
  <si>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</si>
  <si>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</si>
  <si>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</si>
  <si>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</si>
  <si>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</si>
  <si>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</si>
  <si>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</si>
  <si>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</si>
  <si>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</si>
  <si>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</si>
  <si>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</si>
  <si>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</si>
  <si>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</si>
  <si>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</si>
  <si>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</si>
  <si>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</si>
  <si>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</si>
  <si>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</si>
  <si>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</si>
  <si>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</si>
  <si>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</si>
  <si>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</si>
  <si>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</si>
  <si>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</si>
  <si>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</si>
  <si>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</si>
  <si>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</si>
  <si>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</si>
  <si>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</si>
  <si>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</si>
  <si>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</si>
  <si>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</si>
  <si>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</si>
  <si>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</si>
  <si>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</si>
  <si>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</si>
  <si>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</si>
  <si>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</si>
  <si>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</si>
  <si>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</si>
  <si>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</si>
  <si>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</si>
  <si>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</si>
  <si>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</si>
  <si>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</si>
  <si>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</si>
  <si>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</si>
  <si>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</si>
  <si>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</si>
  <si>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</si>
  <si>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</si>
  <si>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</si>
  <si>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</si>
  <si>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</si>
  <si>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</si>
  <si>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</si>
  <si>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</si>
  <si>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</si>
  <si>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</si>
  <si>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</si>
  <si>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</si>
  <si>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</si>
  <si>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</si>
  <si>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</si>
  <si>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</si>
  <si>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</si>
  <si>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</si>
  <si>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</si>
  <si>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</si>
  <si>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</si>
  <si>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</si>
  <si>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</si>
  <si>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</si>
  <si>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</si>
  <si>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</si>
  <si>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</si>
  <si>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</si>
  <si>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</si>
  <si>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</si>
  <si>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</si>
  <si>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</si>
  <si>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</si>
  <si>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</si>
  <si>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</si>
  <si>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</si>
  <si>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</si>
  <si>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</si>
  <si>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</si>
  <si>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</si>
  <si>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</si>
  <si>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</si>
  <si>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</si>
  <si>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</si>
  <si>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</si>
  <si>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</si>
  <si>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</si>
  <si>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</si>
  <si>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</si>
  <si>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</si>
  <si>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</si>
  <si>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</si>
  <si>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</si>
  <si>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</si>
  <si>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</si>
  <si>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</si>
  <si>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</si>
  <si>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</si>
  <si>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</si>
  <si>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</si>
  <si>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</si>
  <si>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</si>
  <si>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</si>
  <si>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</si>
  <si>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</si>
  <si>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</si>
  <si>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</si>
  <si>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</si>
  <si>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</si>
  <si>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</si>
  <si>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</si>
  <si>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</si>
  <si>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</si>
  <si>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</si>
  <si>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</si>
  <si>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</si>
  <si>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</si>
  <si>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</si>
  <si>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</si>
  <si>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</si>
  <si>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</si>
  <si>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</si>
  <si>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</si>
  <si>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</si>
  <si>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</si>
  <si>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</si>
  <si>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</si>
  <si>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</si>
  <si>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</si>
  <si>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</si>
  <si>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</si>
  <si>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</si>
  <si>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</si>
  <si>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</si>
  <si>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</si>
  <si>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</si>
  <si>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</si>
  <si>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</si>
  <si>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</si>
  <si>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</si>
  <si>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</si>
  <si>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</si>
  <si>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</si>
  <si>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</si>
  <si>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</si>
  <si>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</si>
  <si>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</si>
  <si>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</si>
  <si>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</si>
  <si>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</si>
  <si>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</si>
  <si>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</si>
  <si>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</si>
  <si>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</si>
  <si>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</si>
  <si>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</si>
  <si>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</si>
  <si>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</si>
  <si>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</si>
  <si>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</si>
  <si>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</si>
  <si>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</si>
  <si>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</si>
  <si>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</si>
  <si>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</si>
  <si>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</si>
  <si>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</si>
  <si>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</si>
  <si>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</si>
  <si>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</si>
  <si>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</si>
  <si>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</si>
  <si>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</si>
  <si>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</si>
  <si>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</si>
  <si>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</si>
  <si>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</si>
  <si>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</si>
  <si>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</si>
  <si>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</si>
  <si>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</si>
  <si>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</si>
  <si>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</si>
  <si>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</si>
  <si>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</si>
  <si>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</si>
  <si>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</si>
  <si>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</si>
  <si>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</si>
  <si>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</si>
  <si>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</si>
  <si>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</si>
  <si>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</si>
  <si>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</si>
  <si>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</si>
  <si>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</si>
  <si>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</si>
  <si>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</si>
  <si>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</si>
  <si>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</si>
  <si>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</si>
  <si>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</si>
  <si>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</si>
  <si>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</si>
  <si>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</si>
  <si>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</si>
  <si>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</si>
  <si>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</si>
  <si>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</si>
  <si>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</si>
  <si>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</si>
  <si>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</si>
  <si>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</si>
  <si>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</si>
  <si>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</si>
  <si>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</si>
  <si>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</si>
  <si>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</si>
  <si>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</si>
  <si>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</si>
  <si>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</si>
  <si>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</si>
  <si>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</si>
  <si>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</si>
  <si>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</si>
  <si>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</si>
  <si>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</si>
  <si>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</si>
  <si>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</si>
  <si>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</si>
  <si>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</si>
  <si>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</si>
  <si>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</si>
  <si>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</si>
  <si>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</si>
  <si>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</si>
  <si>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</si>
  <si>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</si>
  <si>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</si>
  <si>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</si>
  <si>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</si>
  <si>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</si>
  <si>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</si>
  <si>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</si>
  <si>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</si>
  <si>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</si>
  <si>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</si>
  <si>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</si>
  <si>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</si>
  <si>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</si>
  <si>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</si>
  <si>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</si>
  <si>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</si>
  <si>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</si>
  <si>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</si>
  <si>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</si>
  <si>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</si>
  <si>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</si>
  <si>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</si>
  <si>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</si>
  <si>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</si>
  <si>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</si>
  <si>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</si>
  <si>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</si>
  <si>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</si>
  <si>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</si>
  <si>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</si>
  <si>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</si>
  <si>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</si>
  <si>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</si>
  <si>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</si>
  <si>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</si>
  <si>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</si>
  <si>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</si>
  <si>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</si>
  <si>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</si>
  <si>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</si>
  <si>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</si>
  <si>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</si>
  <si>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</si>
  <si>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</si>
  <si>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</si>
  <si>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</si>
  <si>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</si>
  <si>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</si>
  <si>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</si>
  <si>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</si>
  <si>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</si>
  <si>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</si>
  <si>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</si>
  <si>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</si>
  <si>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</si>
  <si>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</si>
  <si>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</si>
  <si>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</si>
  <si>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</si>
  <si>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</si>
  <si>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</si>
  <si>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</si>
  <si>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</si>
  <si>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</si>
  <si>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</si>
  <si>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</si>
  <si>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</si>
  <si>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</si>
  <si>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</si>
  <si>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</si>
  <si>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</si>
  <si>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</si>
  <si>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</si>
  <si>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</si>
  <si>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</si>
  <si>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</si>
  <si>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</si>
  <si>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</si>
  <si>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</si>
  <si>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</si>
  <si>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</si>
  <si>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</si>
  <si>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</si>
  <si>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</si>
  <si>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</si>
  <si>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</si>
  <si>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</si>
  <si>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</si>
  <si>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</si>
  <si>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</si>
  <si>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</si>
  <si>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</si>
  <si>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</si>
  <si>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</si>
  <si>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</si>
  <si>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</si>
  <si>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</si>
  <si>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</si>
  <si>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</si>
  <si>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</si>
  <si>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</si>
  <si>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</si>
  <si>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</si>
  <si>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</si>
  <si>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</si>
  <si>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</si>
  <si>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</si>
  <si>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</si>
  <si>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</si>
  <si>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</si>
  <si>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</si>
  <si>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</si>
  <si>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</si>
  <si>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</si>
  <si>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</si>
  <si>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</si>
  <si>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</si>
  <si>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</si>
  <si>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</si>
  <si>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</si>
  <si>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</si>
  <si>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</si>
  <si>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</si>
  <si>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</si>
  <si>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</si>
  <si>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</si>
  <si>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</si>
  <si>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</si>
  <si>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</si>
  <si>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</si>
  <si>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</si>
  <si>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</si>
  <si>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</si>
  <si>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</si>
  <si>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</si>
  <si>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</si>
  <si>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</si>
  <si>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</si>
  <si>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</si>
  <si>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</si>
  <si>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</si>
  <si>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</si>
  <si>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</si>
  <si>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</si>
  <si>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</si>
  <si>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</si>
  <si>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</si>
  <si>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</si>
  <si>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</si>
  <si>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</si>
  <si>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</si>
  <si>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</si>
  <si>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</si>
  <si>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</si>
  <si>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</si>
  <si>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</si>
  <si>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</si>
  <si>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</si>
  <si>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</si>
  <si>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</si>
  <si>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</si>
  <si>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</si>
  <si>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</si>
  <si>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</si>
  <si>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</si>
  <si>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</si>
  <si>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</si>
  <si>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</si>
  <si>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</si>
  <si>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</si>
  <si>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</si>
  <si>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</si>
  <si>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</si>
  <si>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</si>
  <si>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</si>
  <si>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</si>
  <si>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</si>
  <si>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</si>
  <si>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</si>
  <si>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</si>
  <si>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</si>
  <si>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</si>
  <si>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</si>
  <si>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</si>
  <si>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</si>
  <si>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</si>
  <si>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</si>
  <si>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</si>
  <si>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</si>
  <si>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</si>
  <si>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</si>
  <si>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</si>
  <si>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</si>
  <si>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</si>
  <si>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</si>
  <si>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</si>
  <si>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</si>
  <si>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</si>
  <si>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</si>
  <si>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</si>
  <si>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</si>
  <si>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</si>
  <si>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</si>
  <si>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</si>
  <si>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</si>
  <si>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</si>
  <si>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</si>
  <si>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</si>
  <si>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</si>
  <si>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</si>
  <si>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</si>
  <si>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</si>
  <si>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</si>
  <si>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</si>
  <si>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</si>
  <si>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</si>
  <si>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</si>
  <si>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</si>
  <si>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</si>
  <si>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</si>
  <si>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</si>
  <si>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</si>
  <si>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</si>
  <si>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</si>
  <si>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</si>
  <si>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</si>
  <si>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</si>
  <si>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</si>
  <si>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</si>
  <si>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</si>
  <si>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</si>
  <si>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</si>
  <si>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</si>
  <si>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</si>
  <si>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</si>
  <si>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</si>
  <si>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</si>
  <si>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</si>
  <si>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</si>
  <si>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</si>
  <si>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</si>
  <si>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</si>
  <si>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</si>
  <si>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</si>
  <si>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</si>
  <si>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</si>
  <si>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</si>
  <si>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</si>
  <si>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</si>
  <si>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</si>
  <si>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</si>
  <si>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</si>
  <si>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</si>
  <si>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</si>
  <si>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</si>
  <si>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</si>
  <si>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</si>
  <si>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</si>
  <si>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</si>
  <si>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</si>
  <si>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</si>
  <si>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</si>
  <si>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</si>
  <si>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</si>
  <si>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</si>
  <si>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</si>
  <si>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</si>
  <si>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</si>
  <si>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</si>
  <si>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</si>
  <si>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</si>
  <si>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</si>
  <si>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</si>
  <si>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</si>
  <si>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</si>
  <si>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</si>
  <si>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</si>
  <si>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</si>
  <si>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</si>
  <si>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</si>
  <si>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</si>
  <si>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</si>
  <si>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</si>
  <si>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</si>
  <si>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</si>
  <si>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</si>
  <si>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</si>
  <si>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</si>
  <si>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</si>
  <si>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</si>
  <si>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</si>
  <si>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</si>
  <si>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</si>
  <si>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</si>
  <si>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</si>
  <si>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</si>
  <si>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</si>
  <si>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</si>
  <si>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</si>
  <si>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</si>
  <si>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</si>
  <si>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</si>
  <si>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</si>
  <si>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</si>
  <si>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</si>
  <si>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</si>
  <si>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</si>
  <si>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</si>
  <si>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</si>
  <si>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</si>
  <si>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</si>
  <si>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</si>
  <si>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</si>
  <si>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</si>
  <si>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</si>
  <si>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</si>
  <si>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</si>
  <si>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</si>
  <si>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</si>
  <si>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</si>
  <si>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</si>
  <si>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</si>
  <si>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</si>
  <si>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</si>
  <si>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</si>
  <si>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</si>
  <si>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</si>
  <si>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</si>
  <si>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</si>
  <si>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</si>
  <si>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</si>
  <si>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</si>
  <si>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</si>
  <si>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</si>
  <si>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</si>
  <si>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</si>
  <si>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</si>
  <si>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</si>
  <si>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</si>
  <si>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</si>
  <si>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</si>
  <si>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</si>
  <si>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</si>
  <si>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</si>
  <si>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</si>
  <si>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</si>
  <si>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</si>
  <si>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</si>
  <si>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</si>
  <si>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</si>
  <si>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</si>
  <si>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</si>
  <si>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</si>
  <si>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</si>
  <si>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</si>
  <si>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</si>
  <si>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</si>
  <si>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</si>
  <si>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</si>
  <si>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</si>
  <si>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</si>
  <si>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</si>
  <si>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</si>
  <si>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</si>
  <si>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</si>
  <si>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</si>
  <si>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</si>
  <si>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</si>
  <si>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</si>
  <si>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</si>
  <si>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</si>
  <si>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</si>
  <si>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</si>
  <si>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</si>
  <si>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</si>
  <si>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</si>
  <si>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</si>
  <si>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</si>
  <si>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</si>
  <si>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</si>
  <si>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</si>
  <si>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</si>
  <si>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</si>
  <si>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</si>
  <si>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</si>
  <si>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</si>
  <si>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</si>
  <si>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</si>
  <si>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</si>
  <si>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</si>
  <si>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</si>
  <si>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</si>
  <si>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</si>
  <si>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</si>
  <si>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</si>
  <si>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</si>
  <si>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</si>
  <si>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</si>
  <si>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</si>
  <si>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</si>
  <si>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</si>
  <si>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</si>
  <si>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</si>
  <si>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</si>
  <si>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</si>
  <si>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</si>
  <si>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</si>
  <si>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</si>
  <si>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</si>
  <si>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</si>
  <si>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</si>
  <si>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</si>
  <si>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</si>
  <si>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</si>
  <si>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</si>
  <si>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</si>
  <si>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</si>
  <si>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</si>
  <si>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</si>
  <si>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</si>
  <si>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</si>
  <si>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</si>
  <si>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</si>
  <si>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</si>
  <si>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</si>
  <si>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</si>
  <si>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</si>
  <si>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</si>
  <si>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</si>
  <si>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</si>
  <si>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</si>
  <si>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</si>
  <si>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</si>
  <si>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</si>
  <si>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</si>
  <si>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</si>
  <si>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</si>
  <si>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</si>
  <si>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</si>
  <si>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</si>
  <si>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</si>
  <si>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</si>
  <si>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</si>
  <si>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</si>
  <si>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</si>
  <si>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</si>
  <si>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</si>
  <si>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</si>
  <si>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</si>
  <si>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</si>
  <si>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</si>
  <si>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</si>
  <si>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</si>
  <si>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</si>
  <si>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</si>
  <si>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</si>
  <si>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</si>
  <si>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</si>
  <si>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</si>
  <si>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</si>
  <si>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</si>
  <si>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</si>
  <si>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</si>
  <si>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</si>
  <si>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</si>
  <si>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</si>
  <si>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</si>
  <si>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</si>
  <si>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</si>
  <si>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</si>
  <si>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</si>
  <si>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</si>
  <si>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</si>
  <si>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</si>
  <si>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</si>
  <si>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</si>
  <si>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</si>
  <si>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</si>
  <si>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</si>
  <si>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</si>
  <si>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</si>
  <si>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</si>
  <si>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</si>
  <si>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</si>
  <si>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</si>
  <si>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</si>
  <si>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</si>
  <si>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</si>
  <si>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</si>
  <si>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</si>
  <si>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</si>
  <si>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</si>
  <si>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</si>
  <si>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</si>
  <si>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</si>
  <si>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</si>
  <si>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</si>
  <si>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</si>
  <si>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</si>
  <si>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</si>
  <si>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</si>
  <si>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</si>
  <si>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</si>
  <si>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</si>
  <si>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</si>
  <si>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</si>
  <si>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</si>
  <si>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</si>
  <si>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</si>
  <si>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</si>
  <si>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</si>
  <si>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</si>
  <si>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</si>
  <si>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</si>
  <si>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</si>
  <si>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</si>
  <si>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</si>
  <si>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</si>
  <si>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</si>
  <si>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</si>
  <si>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</si>
  <si>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</si>
  <si>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</si>
  <si>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</si>
  <si>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</si>
  <si>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</si>
  <si>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</si>
  <si>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</si>
  <si>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</si>
  <si>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</si>
  <si>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</si>
  <si>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</si>
  <si>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</si>
  <si>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</si>
  <si>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</si>
  <si>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</si>
  <si>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</si>
  <si>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</si>
  <si>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</si>
  <si>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</si>
  <si>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</si>
  <si>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</si>
  <si>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</si>
  <si>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</si>
  <si>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</si>
  <si>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</si>
  <si>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</si>
  <si>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</si>
  <si>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</si>
  <si>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</si>
  <si>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</si>
  <si>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</si>
  <si>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</si>
  <si>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</si>
  <si>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</si>
  <si>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</si>
  <si>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</si>
  <si>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</si>
  <si>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</si>
  <si>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</si>
  <si>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</si>
  <si>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</si>
  <si>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</si>
  <si>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</si>
  <si>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</si>
  <si>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</si>
  <si>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</si>
  <si>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</si>
  <si>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</si>
  <si>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</si>
  <si>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</si>
  <si>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</si>
  <si>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</si>
  <si>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</si>
  <si>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</si>
  <si>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</si>
  <si>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</si>
  <si>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</si>
  <si>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</si>
  <si>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</si>
  <si>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</si>
  <si>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</si>
  <si>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</si>
  <si>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</si>
  <si>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</si>
  <si>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</si>
  <si>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</si>
  <si>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</si>
  <si>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</si>
  <si>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</si>
  <si>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</si>
  <si>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</si>
  <si>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</si>
  <si>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</si>
  <si>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</si>
  <si>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</si>
  <si>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</si>
  <si>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</si>
  <si>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</si>
  <si>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</si>
  <si>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</si>
  <si>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</si>
  <si>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</si>
  <si>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</si>
  <si>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</si>
  <si>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</si>
  <si>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</si>
  <si>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</si>
  <si>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</si>
  <si>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</si>
  <si>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</si>
  <si>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</si>
  <si>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</si>
  <si>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</si>
  <si>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</si>
  <si>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</si>
  <si>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</si>
  <si>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</si>
  <si>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</si>
  <si>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</si>
  <si>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</si>
  <si>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</si>
  <si>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</si>
  <si>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</si>
  <si>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</si>
  <si>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</si>
  <si>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</si>
  <si>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</si>
  <si>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</si>
  <si>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</si>
  <si>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</si>
  <si>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</si>
  <si>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</si>
  <si>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</si>
  <si>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</si>
  <si>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</si>
  <si>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</si>
  <si>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</si>
  <si>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</si>
  <si>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</si>
  <si>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</si>
  <si>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</si>
  <si>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</si>
  <si>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</si>
  <si>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</si>
  <si>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</si>
  <si>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</si>
  <si>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</si>
  <si>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</si>
  <si>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</si>
  <si>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</si>
  <si>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</si>
  <si>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</si>
  <si>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</si>
  <si>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</si>
  <si>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</si>
  <si>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</si>
  <si>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</si>
  <si>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</si>
  <si>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</si>
  <si>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</si>
  <si>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</si>
  <si>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</si>
  <si>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</si>
  <si>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</si>
  <si>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</si>
  <si>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</si>
  <si>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</si>
  <si>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</si>
  <si>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</si>
  <si>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</si>
  <si>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</si>
  <si>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</si>
  <si>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</si>
  <si>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</si>
  <si>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</si>
  <si>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</si>
  <si>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</si>
  <si>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</si>
  <si>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</si>
  <si>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</si>
  <si>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</si>
  <si>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</si>
  <si>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</si>
  <si>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</si>
  <si>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</si>
  <si>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</si>
  <si>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</si>
  <si>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</si>
  <si>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</si>
  <si>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</si>
  <si>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</si>
  <si>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</si>
  <si>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</si>
  <si>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</si>
  <si>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</si>
  <si>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</si>
  <si>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</si>
  <si>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</si>
  <si>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</si>
  <si>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</si>
  <si>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</si>
  <si>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</si>
  <si>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</si>
  <si>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</si>
  <si>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</si>
  <si>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</si>
  <si>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</si>
  <si>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</si>
  <si>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</si>
  <si>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</si>
  <si>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</si>
  <si>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</si>
  <si>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</si>
  <si>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</si>
  <si>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</si>
  <si>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</si>
  <si>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</si>
  <si>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</si>
  <si>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</si>
  <si>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</si>
  <si>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</si>
  <si>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</si>
  <si>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</si>
  <si>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</si>
  <si>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</si>
  <si>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</si>
  <si>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</si>
  <si>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</si>
  <si>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</si>
  <si>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</si>
  <si>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</si>
  <si>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</si>
  <si>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</si>
  <si>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</si>
  <si>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</si>
  <si>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</si>
  <si>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</si>
  <si>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</si>
  <si>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</si>
  <si>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</si>
  <si>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</si>
  <si>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</si>
  <si>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</si>
  <si>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</si>
  <si>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</si>
  <si>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</si>
  <si>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</si>
  <si>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</si>
  <si>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</si>
  <si>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</si>
  <si>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</si>
  <si>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</si>
  <si>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</si>
  <si>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</si>
  <si>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</si>
  <si>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</si>
  <si>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</si>
  <si>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</si>
  <si>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</si>
  <si>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</si>
  <si>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</si>
  <si>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</si>
  <si>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</si>
  <si>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</si>
  <si>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</si>
  <si>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</si>
  <si>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</si>
  <si>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</si>
  <si>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</si>
  <si>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</si>
  <si>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</si>
  <si>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</si>
  <si>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</si>
  <si>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</si>
  <si>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</si>
  <si>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</si>
  <si>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</si>
  <si>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</si>
  <si>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</si>
  <si>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</si>
  <si>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</si>
  <si>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</si>
  <si>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</si>
  <si>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</si>
  <si>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</si>
  <si>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</si>
  <si>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</si>
  <si>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</si>
  <si>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</si>
  <si>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</si>
  <si>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</si>
  <si>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</si>
  <si>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</si>
  <si>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</si>
  <si>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</si>
  <si>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</si>
  <si>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</si>
  <si>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</si>
  <si>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</si>
  <si>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</si>
  <si>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</si>
  <si>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</si>
  <si>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</si>
  <si>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</si>
  <si>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</si>
  <si>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</si>
  <si>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</si>
  <si>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</si>
  <si>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</si>
  <si>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</si>
  <si>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</si>
  <si>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</si>
  <si>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</si>
  <si>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</si>
  <si>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</si>
  <si>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</si>
  <si>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</si>
  <si>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</si>
  <si>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</si>
  <si>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</si>
  <si>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</si>
  <si>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</si>
  <si>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</si>
  <si>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</si>
  <si>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</si>
  <si>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</si>
  <si>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</si>
  <si>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</si>
  <si>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</si>
  <si>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</si>
  <si>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</si>
  <si>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</si>
  <si>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</si>
  <si>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</si>
  <si>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</si>
  <si>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</si>
  <si>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</si>
  <si>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</si>
  <si>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</si>
  <si>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</si>
  <si>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</si>
  <si>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</si>
  <si>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</si>
  <si>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</si>
  <si>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</si>
  <si>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</si>
  <si>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</si>
  <si>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</si>
  <si>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</si>
  <si>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</si>
  <si>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</si>
  <si>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</si>
  <si>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</si>
  <si>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</si>
  <si>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</si>
  <si>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</si>
  <si>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</si>
  <si>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</si>
  <si>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</si>
  <si>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</si>
  <si>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</si>
  <si>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</si>
  <si>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</si>
  <si>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</si>
  <si>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</si>
  <si>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</si>
  <si>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</si>
  <si>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</si>
  <si>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</si>
  <si>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</si>
  <si>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</si>
  <si>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</si>
  <si>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</si>
  <si>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</si>
  <si>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</si>
  <si>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</si>
  <si>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</si>
  <si>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</si>
  <si>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</si>
  <si>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</si>
  <si>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</si>
  <si>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</si>
  <si>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</si>
  <si>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</si>
  <si>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</si>
  <si>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</si>
  <si>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</si>
  <si>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</si>
  <si>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</si>
  <si>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</si>
  <si>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</si>
  <si>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</si>
  <si>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</si>
  <si>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</si>
  <si>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</si>
  <si>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</si>
  <si>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</si>
  <si>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</si>
  <si>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</si>
  <si>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</si>
  <si>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</si>
  <si>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</si>
  <si>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</si>
  <si>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</si>
  <si>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</si>
  <si>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</si>
  <si>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</si>
  <si>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</si>
  <si>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</si>
  <si>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</si>
  <si>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</si>
  <si>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</si>
  <si>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</si>
  <si>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</si>
  <si>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</si>
  <si>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</si>
  <si>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</si>
  <si>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</si>
  <si>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</si>
  <si>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</si>
  <si>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</si>
  <si>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</si>
  <si>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</si>
  <si>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</si>
  <si>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</si>
  <si>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</si>
  <si>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</si>
  <si>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</si>
  <si>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</si>
  <si>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</si>
  <si>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</si>
  <si>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</si>
  <si>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</si>
  <si>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</si>
  <si>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</si>
  <si>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</si>
  <si>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</si>
  <si>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</si>
  <si>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</si>
  <si>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</si>
  <si>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</si>
  <si>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</si>
  <si>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</si>
  <si>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</si>
  <si>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</si>
  <si>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</si>
  <si>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</si>
  <si>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</si>
  <si>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</si>
  <si>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</si>
  <si>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</si>
  <si>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</si>
  <si>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</si>
  <si>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</si>
  <si>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</si>
  <si>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</si>
  <si>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</si>
  <si>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</si>
  <si>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</si>
  <si>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</si>
  <si>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</si>
  <si>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</si>
  <si>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</si>
  <si>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</si>
  <si>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</si>
  <si>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</si>
  <si>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</si>
  <si>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</si>
  <si>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</si>
  <si>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</si>
  <si>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</si>
  <si>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</si>
  <si>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</si>
  <si>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</si>
  <si>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</si>
  <si>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</si>
  <si>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</si>
  <si>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</si>
  <si>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</si>
  <si>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</si>
  <si>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</si>
  <si>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</si>
  <si>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</si>
  <si>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</si>
  <si>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</si>
  <si>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</si>
  <si>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</si>
  <si>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</si>
  <si>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</si>
  <si>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</si>
  <si>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</si>
  <si>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</si>
  <si>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</si>
  <si>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</si>
  <si>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</si>
  <si>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</si>
  <si>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</si>
  <si>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</si>
  <si>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</si>
  <si>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</si>
  <si>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</si>
  <si>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</si>
  <si>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</si>
  <si>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</si>
  <si>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</si>
  <si>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</si>
  <si>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</si>
  <si>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</si>
  <si>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</si>
  <si>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</si>
  <si>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</si>
  <si>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</si>
  <si>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</si>
  <si>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</si>
  <si>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</si>
  <si>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</si>
  <si>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</si>
  <si>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</si>
  <si>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</si>
  <si>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</si>
  <si>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</si>
  <si>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</si>
  <si>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</si>
  <si>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</si>
  <si>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</si>
  <si>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</si>
  <si>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</si>
  <si>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</si>
  <si>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</si>
  <si>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</si>
  <si>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</si>
  <si>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</si>
  <si>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</si>
  <si>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</si>
  <si>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</si>
  <si>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</si>
  <si>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</si>
  <si>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</si>
  <si>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</si>
  <si>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</si>
  <si>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</si>
  <si>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</si>
  <si>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</si>
  <si>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</si>
  <si>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</si>
  <si>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</si>
  <si>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</si>
  <si>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</si>
  <si>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</si>
  <si>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</si>
  <si>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</si>
  <si>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</si>
  <si>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</si>
  <si>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</si>
  <si>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</si>
  <si>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</si>
  <si>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</si>
  <si>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</si>
  <si>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</si>
  <si>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</si>
  <si>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</si>
  <si>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</si>
  <si>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</si>
  <si>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</si>
  <si>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</si>
  <si>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</si>
  <si>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</si>
  <si>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</si>
  <si>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</si>
  <si>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</si>
  <si>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</si>
  <si>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</si>
  <si>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</si>
  <si>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</si>
  <si>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</si>
  <si>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</si>
  <si>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</si>
  <si>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</si>
  <si>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</si>
  <si>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</si>
  <si>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</si>
  <si>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</si>
  <si>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</si>
  <si>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</si>
  <si>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</si>
  <si>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</si>
  <si>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</si>
  <si>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</si>
  <si>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</si>
  <si>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</si>
  <si>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</si>
  <si>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</si>
  <si>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</si>
  <si>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</si>
  <si>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</si>
  <si>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</si>
  <si>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</si>
  <si>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</si>
  <si>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</si>
  <si>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</si>
  <si>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</si>
  <si>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</si>
  <si>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</si>
  <si>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</si>
  <si>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</si>
  <si>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</si>
  <si>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</si>
  <si>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</si>
  <si>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</si>
  <si>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</si>
  <si>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</si>
  <si>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</si>
  <si>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</si>
  <si>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</si>
  <si>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</si>
  <si>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</si>
  <si>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</si>
  <si>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</si>
  <si>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</si>
  <si>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</si>
  <si>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</si>
  <si>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</si>
  <si>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</si>
  <si>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</si>
  <si>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</si>
  <si>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</si>
  <si>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</si>
  <si>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</si>
  <si>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</si>
  <si>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</si>
  <si>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</si>
  <si>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</si>
  <si>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</si>
  <si>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</si>
  <si>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</si>
  <si>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</si>
  <si>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</si>
  <si>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</si>
  <si>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</si>
  <si>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</si>
  <si>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</si>
  <si>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</si>
  <si>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</si>
  <si>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</si>
  <si>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</si>
  <si>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</si>
  <si>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</si>
  <si>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</si>
  <si>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</si>
  <si>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</si>
  <si>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</si>
  <si>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</si>
  <si>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</si>
  <si>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</si>
  <si>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</si>
  <si>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</si>
  <si>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</si>
  <si>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</si>
  <si>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</si>
  <si>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</si>
  <si>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</si>
  <si>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</si>
  <si>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</si>
  <si>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</si>
  <si>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</si>
  <si>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</si>
  <si>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</si>
  <si>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</si>
  <si>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</si>
  <si>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</si>
  <si>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</si>
  <si>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</si>
  <si>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</si>
  <si>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</si>
  <si>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</si>
  <si>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</si>
  <si>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</si>
  <si>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</si>
  <si>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</si>
  <si>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</si>
  <si>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</si>
  <si>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</si>
  <si>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</si>
  <si>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</si>
  <si>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</si>
  <si>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</si>
  <si>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</si>
  <si>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</si>
  <si>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</si>
  <si>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</si>
  <si>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</si>
  <si>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</si>
  <si>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</si>
  <si>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</si>
  <si>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</si>
  <si>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</si>
  <si>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</si>
  <si>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</si>
  <si>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</si>
  <si>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</si>
  <si>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</si>
  <si>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</si>
  <si>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</si>
  <si>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</si>
  <si>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</si>
  <si>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</si>
  <si>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</si>
  <si>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</si>
  <si>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</si>
  <si>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</si>
  <si>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</si>
  <si>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</si>
  <si>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</si>
  <si>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</si>
  <si>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</si>
  <si>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</si>
  <si>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</si>
  <si>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</si>
  <si>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</si>
  <si>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</si>
  <si>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</si>
  <si>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</si>
  <si>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</si>
  <si>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</si>
  <si>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</si>
  <si>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</si>
  <si>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</si>
  <si>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</si>
  <si>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</si>
  <si>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</si>
  <si>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</si>
  <si>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</si>
  <si>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</si>
  <si>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</si>
  <si>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</si>
  <si>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</si>
  <si>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</si>
  <si>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</si>
  <si>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</si>
  <si>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</si>
  <si>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</si>
  <si>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</si>
  <si>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</si>
  <si>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</si>
  <si>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</si>
  <si>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</si>
  <si>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</si>
  <si>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</si>
  <si>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</si>
  <si>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</si>
  <si>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</si>
  <si>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</si>
  <si>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</si>
  <si>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</si>
  <si>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</si>
  <si>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</si>
  <si>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</si>
  <si>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</si>
  <si>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</si>
  <si>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</si>
  <si>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</si>
  <si>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</si>
  <si>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</si>
  <si>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</si>
  <si>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</si>
  <si>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</si>
  <si>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</si>
  <si>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</si>
  <si>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</si>
  <si>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</si>
  <si>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</si>
  <si>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</si>
  <si>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</si>
  <si>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</si>
  <si>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</si>
  <si>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</si>
  <si>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</si>
  <si>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</si>
  <si>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</si>
  <si>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</si>
  <si>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</si>
  <si>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</si>
  <si>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</si>
  <si>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</si>
  <si>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</si>
  <si>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</si>
  <si>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</si>
  <si>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</si>
  <si>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</si>
  <si>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</si>
  <si>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</si>
  <si>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</si>
  <si>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</si>
  <si>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</si>
  <si>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</si>
  <si>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</si>
  <si>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</si>
  <si>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</si>
  <si>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</si>
  <si>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</si>
  <si>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</si>
  <si>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</si>
  <si>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</si>
  <si>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</si>
  <si>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</si>
  <si>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</si>
  <si>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</si>
  <si>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</si>
  <si>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</si>
  <si>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</si>
  <si>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</si>
  <si>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</si>
  <si>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</si>
  <si>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</si>
  <si>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</si>
  <si>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</si>
  <si>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</si>
  <si>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</si>
  <si>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</si>
  <si>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</si>
  <si>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</si>
  <si>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</si>
  <si>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</si>
  <si>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</si>
  <si>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</si>
  <si>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</si>
  <si>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</si>
  <si>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</si>
  <si>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</si>
  <si>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</si>
  <si>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</si>
  <si>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</si>
  <si>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</si>
  <si>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</si>
  <si>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</si>
  <si>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</si>
  <si>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</si>
  <si>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</si>
  <si>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</si>
  <si>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</si>
  <si>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</si>
  <si>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</si>
  <si>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</si>
  <si>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</si>
  <si>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</si>
  <si>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</si>
  <si>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</si>
  <si>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</si>
  <si>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</si>
  <si>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</si>
  <si>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</si>
  <si>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</si>
  <si>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</si>
  <si>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</si>
  <si>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</si>
  <si>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</si>
  <si>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</si>
  <si>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</si>
  <si>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</si>
  <si>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</si>
  <si>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</si>
  <si>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</si>
  <si>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</si>
  <si>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</si>
  <si>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</si>
  <si>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</si>
  <si>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</si>
  <si>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</si>
  <si>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</si>
  <si>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</si>
  <si>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</si>
  <si>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</si>
  <si>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</si>
  <si>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</si>
  <si>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</si>
  <si>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</si>
  <si>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</si>
  <si>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</si>
  <si>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</si>
  <si>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</si>
  <si>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</si>
  <si>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</si>
  <si>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</si>
  <si>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</si>
  <si>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</si>
  <si>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</si>
  <si>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</si>
  <si>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</si>
  <si>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</si>
  <si>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</si>
  <si>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</si>
  <si>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</si>
  <si>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</si>
  <si>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</si>
  <si>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</si>
  <si>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</si>
  <si>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</si>
  <si>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</si>
  <si>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</si>
  <si>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</si>
  <si>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</si>
  <si>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</si>
  <si>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</si>
  <si>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</si>
  <si>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</si>
  <si>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</si>
  <si>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</si>
  <si>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</si>
  <si>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</si>
  <si>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</si>
  <si>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</si>
  <si>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</si>
  <si>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</si>
  <si>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</si>
  <si>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</si>
  <si>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</si>
  <si>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</si>
  <si>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</si>
  <si>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</si>
  <si>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</si>
  <si>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</si>
  <si>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</si>
  <si>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</si>
  <si>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</si>
  <si>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</si>
  <si>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</si>
  <si>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</si>
  <si>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</si>
  <si>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</si>
  <si>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</si>
  <si>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</si>
  <si>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</si>
  <si>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</si>
  <si>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</si>
  <si>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</si>
  <si>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</si>
  <si>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</si>
  <si>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</si>
  <si>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</si>
  <si>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</si>
  <si>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</si>
  <si>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</si>
  <si>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</si>
  <si>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</si>
  <si>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</si>
  <si>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</si>
  <si>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</si>
  <si>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</si>
  <si>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</si>
  <si>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</si>
  <si>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</si>
  <si>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</si>
  <si>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</si>
  <si>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</si>
  <si>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</si>
  <si>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</si>
  <si>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</si>
  <si>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</si>
  <si>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</si>
  <si>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</si>
  <si>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</si>
  <si>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</si>
  <si>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</si>
  <si>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</si>
  <si>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</si>
  <si>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</si>
  <si>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</si>
  <si>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</si>
  <si>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</si>
  <si>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</si>
  <si>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</si>
  <si>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</si>
  <si>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</si>
  <si>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</si>
  <si>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</si>
  <si>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</si>
  <si>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</si>
  <si>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</si>
  <si>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</si>
  <si>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</si>
  <si>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</si>
  <si>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</si>
  <si>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</si>
  <si>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</si>
  <si>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</si>
  <si>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</si>
  <si>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</si>
  <si>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</si>
  <si>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</si>
  <si>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</si>
  <si>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</si>
  <si>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</si>
  <si>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</si>
  <si>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</si>
  <si>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</si>
  <si>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</si>
  <si>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</si>
  <si>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</si>
  <si>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</si>
  <si>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</si>
  <si>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</si>
  <si>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</si>
  <si>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</si>
  <si>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</si>
  <si>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</si>
  <si>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</si>
  <si>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</si>
  <si>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</si>
  <si>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</si>
  <si>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</si>
  <si>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</si>
  <si>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</si>
  <si>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</si>
  <si>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</si>
  <si>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</si>
  <si>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</si>
  <si>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</si>
  <si>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</si>
  <si>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</si>
  <si>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</si>
  <si>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</si>
  <si>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</si>
  <si>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</si>
  <si>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</si>
  <si>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</si>
  <si>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</si>
  <si>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</si>
  <si>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</si>
  <si>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</si>
  <si>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</si>
  <si>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</si>
  <si>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</si>
  <si>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</si>
  <si>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</si>
  <si>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</si>
  <si>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</si>
  <si>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</si>
  <si>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</si>
  <si>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</si>
  <si>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</si>
  <si>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</si>
  <si>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</si>
  <si>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</si>
  <si>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</si>
  <si>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</si>
  <si>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</si>
  <si>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</si>
  <si>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</si>
  <si>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</si>
  <si>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</si>
  <si>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</si>
  <si>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</si>
  <si>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</si>
  <si>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</si>
  <si>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</si>
  <si>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</si>
  <si>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</si>
  <si>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</si>
  <si>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</si>
  <si>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</si>
  <si>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</si>
  <si>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</si>
  <si>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</si>
  <si>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</si>
  <si>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</si>
  <si>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</si>
  <si>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</si>
  <si>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</si>
  <si>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</si>
  <si>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</si>
  <si>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</si>
  <si>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</si>
  <si>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</si>
  <si>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</si>
  <si>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</si>
  <si>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</si>
  <si>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</si>
  <si>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</si>
  <si>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</si>
  <si>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</si>
  <si>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</si>
  <si>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</si>
  <si>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</si>
  <si>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</si>
  <si>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</si>
  <si>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</si>
  <si>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</si>
  <si>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</si>
  <si>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</si>
  <si>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</si>
  <si>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</si>
  <si>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</si>
  <si>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</si>
  <si>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</si>
  <si>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</si>
  <si>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</si>
  <si>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</si>
  <si>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</si>
  <si>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</si>
  <si>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</si>
  <si>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</si>
  <si>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</si>
  <si>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</si>
  <si>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</si>
  <si>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</si>
  <si>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</si>
  <si>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</si>
  <si>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</si>
  <si>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</si>
  <si>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</si>
  <si>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</si>
  <si>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</si>
  <si>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</si>
  <si>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</si>
  <si>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</si>
  <si>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</si>
  <si>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</si>
  <si>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</si>
  <si>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</si>
  <si>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</si>
  <si>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</si>
  <si>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</si>
  <si>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</si>
  <si>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</si>
  <si>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</si>
  <si>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</si>
  <si>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</si>
  <si>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</si>
  <si>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</si>
  <si>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</si>
  <si>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</si>
  <si>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</si>
  <si>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</si>
  <si>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</si>
  <si>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</si>
  <si>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</si>
  <si>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</si>
  <si>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</si>
  <si>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</si>
  <si>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</si>
  <si>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</si>
  <si>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</si>
  <si>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</si>
  <si>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</si>
  <si>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</si>
  <si>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</si>
  <si>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</si>
  <si>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</si>
  <si>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</si>
  <si>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</si>
  <si>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</si>
  <si>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</si>
  <si>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</si>
  <si>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</si>
  <si>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</si>
  <si>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</si>
  <si>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</si>
  <si>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</si>
  <si>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</si>
  <si>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</si>
  <si>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</si>
  <si>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</si>
  <si>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</si>
  <si>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</si>
  <si>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</si>
  <si>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</si>
  <si>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</si>
  <si>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</si>
  <si>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</si>
  <si>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</si>
  <si>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</si>
  <si>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</si>
  <si>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</si>
  <si>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</si>
  <si>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</si>
  <si>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</si>
  <si>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</si>
  <si>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</si>
  <si>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</si>
  <si>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</si>
  <si>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</si>
  <si>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</si>
  <si>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</si>
  <si>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</si>
  <si>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</si>
  <si>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</si>
  <si>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</si>
  <si>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</si>
  <si>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</si>
  <si>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</si>
  <si>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</si>
  <si>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</si>
  <si>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</si>
  <si>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</si>
  <si>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</si>
  <si>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</si>
  <si>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</si>
  <si>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</si>
  <si>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</si>
  <si>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</si>
  <si>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</si>
  <si>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</si>
  <si>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</si>
  <si>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</si>
  <si>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</si>
  <si>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</si>
  <si>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</si>
  <si>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</si>
  <si>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</si>
  <si>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</si>
  <si>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</si>
  <si>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</si>
  <si>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</si>
  <si>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</si>
  <si>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</si>
  <si>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</si>
  <si>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</si>
  <si>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</si>
  <si>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</si>
  <si>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</si>
  <si>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</si>
  <si>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</si>
  <si>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</si>
  <si>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</si>
  <si>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</si>
  <si>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</si>
  <si>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</si>
  <si>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</si>
  <si>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</si>
  <si>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</si>
  <si>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</si>
  <si>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</si>
  <si>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</si>
  <si>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</si>
  <si>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</si>
  <si>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</si>
  <si>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</si>
  <si>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</si>
  <si>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</si>
  <si>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</si>
  <si>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</si>
  <si>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</si>
  <si>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</si>
  <si>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</si>
  <si>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</si>
  <si>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</si>
  <si>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</si>
  <si>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</si>
  <si>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</si>
  <si>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</si>
  <si>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</si>
  <si>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</si>
  <si>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</si>
  <si>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</si>
  <si>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</si>
  <si>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</si>
  <si>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</si>
  <si>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</si>
  <si>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</si>
  <si>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</si>
  <si>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</si>
  <si>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</si>
  <si>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</si>
  <si>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</si>
  <si>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</si>
  <si>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</si>
  <si>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</si>
  <si>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</si>
  <si>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</si>
  <si>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</si>
  <si>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</si>
  <si>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</si>
  <si>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</si>
  <si>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</si>
  <si>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</si>
  <si>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</si>
  <si>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</si>
  <si>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</si>
  <si>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</si>
  <si>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</si>
  <si>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</si>
  <si>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</si>
  <si>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</si>
  <si>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</si>
  <si>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</si>
  <si>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</si>
  <si>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</si>
  <si>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</si>
  <si>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</si>
  <si>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</si>
  <si>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</si>
  <si>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</si>
  <si>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</si>
  <si>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</si>
  <si>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</si>
  <si>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</si>
  <si>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</si>
  <si>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</si>
  <si>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</si>
  <si>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</si>
  <si>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</si>
  <si>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</si>
  <si>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</si>
  <si>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</si>
  <si>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</si>
  <si>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</si>
  <si>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</si>
  <si>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</si>
  <si>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</si>
  <si>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</si>
  <si>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</si>
  <si>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</si>
  <si>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</si>
  <si>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</si>
  <si>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</si>
  <si>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</si>
  <si>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</si>
  <si>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</si>
  <si>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</si>
  <si>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</si>
  <si>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</si>
  <si>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</si>
  <si>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</si>
  <si>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</si>
  <si>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</si>
  <si>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</si>
  <si>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</si>
  <si>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</si>
  <si>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</si>
  <si>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</si>
  <si>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</si>
  <si>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</si>
  <si>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</si>
  <si>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</si>
  <si>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</si>
  <si>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</si>
  <si>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</si>
  <si>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</si>
  <si>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</si>
  <si>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</si>
  <si>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</si>
  <si>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</si>
  <si>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</si>
  <si>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</si>
  <si>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</si>
  <si>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</si>
  <si>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</si>
  <si>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</si>
  <si>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</si>
  <si>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</si>
  <si>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</si>
  <si>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</si>
  <si>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</si>
  <si>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</si>
  <si>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</si>
  <si>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</si>
  <si>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</si>
  <si>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</si>
  <si>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</si>
  <si>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</si>
  <si>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</si>
  <si>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</si>
  <si>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</si>
  <si>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</si>
  <si>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</si>
  <si>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</si>
  <si>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</si>
  <si>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</si>
  <si>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</si>
  <si>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</si>
  <si>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</si>
  <si>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</si>
  <si>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</si>
  <si>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</si>
  <si>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</si>
  <si>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</si>
  <si>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</si>
  <si>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</si>
  <si>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</si>
  <si>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</si>
  <si>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</si>
  <si>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</si>
  <si>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</si>
  <si>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</si>
  <si>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</si>
  <si>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</si>
  <si>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</si>
  <si>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</si>
  <si>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</si>
  <si>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</si>
  <si>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</si>
  <si>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</si>
  <si>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</si>
  <si>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</si>
  <si>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</si>
  <si>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</si>
  <si>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</si>
  <si>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</si>
  <si>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</si>
  <si>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</si>
  <si>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</si>
  <si>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</si>
  <si>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</si>
  <si>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</si>
  <si>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</si>
  <si>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</si>
  <si>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</si>
  <si>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</si>
  <si>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</si>
  <si>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</si>
  <si>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</si>
  <si>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</si>
  <si>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</si>
  <si>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</si>
  <si>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</si>
  <si>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</si>
  <si>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</si>
  <si>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</si>
  <si>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</si>
  <si>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</si>
  <si>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</si>
  <si>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</si>
  <si>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</si>
  <si>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</si>
  <si>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</si>
  <si>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</si>
  <si>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</si>
  <si>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</si>
  <si>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</si>
  <si>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</si>
  <si>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</si>
  <si>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</si>
  <si>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</si>
  <si>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</si>
  <si>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</si>
  <si>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</si>
  <si>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</si>
  <si>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</si>
  <si>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</si>
  <si>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</si>
  <si>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</si>
  <si>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</si>
  <si>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</si>
  <si>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</si>
  <si>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</si>
  <si>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</si>
  <si>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</si>
  <si>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</si>
  <si>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</si>
  <si>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</si>
  <si>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</si>
  <si>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</si>
  <si>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</si>
  <si>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</si>
  <si>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</si>
  <si>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</si>
  <si>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</si>
  <si>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</si>
  <si>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</si>
  <si>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</si>
  <si>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</si>
  <si>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</si>
  <si>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</si>
  <si>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</si>
  <si>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</si>
  <si>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</si>
  <si>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</si>
  <si>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</si>
  <si>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</si>
  <si>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</si>
  <si>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</si>
  <si>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</si>
  <si>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</si>
  <si>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</si>
  <si>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</si>
  <si>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</si>
  <si>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</si>
  <si>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</si>
  <si>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</si>
  <si>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</si>
  <si>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</si>
  <si>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</si>
  <si>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</si>
  <si>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</si>
  <si>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</si>
  <si>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</si>
  <si>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</si>
  <si>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</si>
  <si>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</si>
  <si>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</si>
  <si>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</si>
  <si>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</si>
  <si>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</si>
  <si>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</si>
  <si>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</si>
  <si>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</si>
  <si>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</si>
  <si>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</si>
  <si>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</si>
  <si>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</si>
  <si>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</si>
  <si>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</si>
  <si>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</si>
  <si>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</si>
  <si>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</si>
  <si>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</si>
  <si>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</si>
  <si>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</si>
  <si>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</si>
  <si>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</si>
  <si>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</si>
  <si>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</si>
  <si>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</si>
  <si>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</si>
  <si>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</si>
  <si>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</si>
  <si>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</si>
  <si>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</si>
  <si>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</si>
  <si>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</si>
  <si>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</si>
  <si>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</si>
  <si>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</si>
  <si>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</si>
  <si>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</si>
  <si>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</si>
  <si>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</si>
  <si>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</si>
  <si>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</si>
  <si>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</si>
  <si>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</si>
  <si>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</si>
  <si>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</si>
  <si>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</si>
  <si>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</si>
  <si>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</si>
  <si>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</si>
  <si>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</si>
  <si>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</si>
  <si>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</si>
  <si>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</si>
  <si>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</si>
  <si>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</si>
  <si>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</si>
  <si>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</si>
  <si>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</si>
  <si>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</si>
  <si>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</si>
  <si>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</si>
  <si>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</si>
  <si>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</si>
  <si>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</si>
  <si>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</si>
  <si>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</si>
  <si>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</si>
  <si>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</si>
  <si>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</si>
  <si>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</si>
  <si>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</si>
  <si>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</si>
  <si>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</si>
  <si>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</si>
  <si>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</si>
  <si>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</si>
  <si>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</si>
  <si>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</si>
  <si>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</si>
  <si>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</si>
  <si>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</si>
  <si>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</si>
  <si>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</si>
  <si>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</si>
  <si>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</si>
  <si>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</si>
  <si>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</si>
  <si>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</si>
  <si>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</si>
  <si>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</si>
  <si>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</si>
  <si>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</si>
  <si>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</si>
  <si>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</si>
  <si>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</si>
  <si>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</si>
  <si>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</si>
  <si>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</si>
  <si>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</si>
  <si>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</si>
  <si>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</si>
  <si>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</si>
  <si>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</si>
  <si>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</si>
  <si>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</si>
  <si>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</si>
  <si>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</si>
  <si>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</si>
  <si>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</si>
  <si>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</si>
  <si>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</si>
  <si>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</si>
  <si>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</si>
  <si>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</si>
  <si>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</si>
  <si>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</si>
  <si>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</si>
  <si>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</si>
  <si>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</si>
  <si>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</si>
  <si>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</si>
  <si>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</si>
  <si>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</si>
  <si>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</si>
  <si>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</si>
  <si>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</si>
  <si>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</si>
  <si>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</si>
  <si>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</si>
  <si>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</si>
  <si>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</si>
  <si>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</si>
  <si>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</si>
  <si>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</si>
  <si>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</si>
  <si>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</si>
  <si>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</si>
  <si>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</si>
  <si>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</si>
  <si>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</si>
  <si>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</si>
  <si>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</si>
  <si>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</si>
  <si>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</si>
  <si>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</si>
  <si>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</si>
  <si>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</si>
  <si>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</si>
  <si>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</si>
  <si>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</si>
  <si>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</si>
  <si>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</si>
  <si>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</si>
  <si>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</si>
  <si>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</si>
  <si>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</si>
  <si>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</si>
  <si>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</si>
  <si>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</si>
  <si>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</si>
  <si>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</si>
  <si>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</si>
  <si>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</si>
  <si>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</si>
  <si>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</si>
  <si>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</si>
  <si>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</si>
  <si>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</si>
  <si>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</si>
  <si>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</si>
  <si>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</si>
  <si>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</si>
  <si>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</si>
  <si>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</si>
  <si>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</si>
  <si>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</si>
  <si>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</si>
  <si>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</si>
  <si>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</si>
  <si>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</si>
  <si>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</si>
  <si>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</si>
  <si>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</si>
  <si>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</si>
  <si>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</si>
  <si>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</si>
  <si>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</si>
  <si>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</si>
  <si>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</si>
  <si>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</si>
  <si>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</si>
  <si>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</si>
  <si>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</si>
  <si>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</si>
  <si>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</si>
  <si>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</si>
  <si>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</si>
  <si>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</si>
  <si>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</si>
  <si>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</si>
  <si>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</si>
  <si>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</si>
  <si>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</si>
  <si>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</si>
  <si>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</si>
  <si>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</si>
  <si>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</si>
  <si>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</si>
  <si>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</si>
  <si>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</si>
  <si>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</si>
  <si>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</si>
  <si>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</si>
  <si>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</si>
  <si>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</si>
  <si>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</si>
  <si>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</si>
  <si>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</si>
  <si>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</si>
  <si>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</si>
  <si>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</si>
  <si>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</si>
  <si>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</si>
  <si>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</si>
  <si>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</si>
  <si>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</si>
  <si>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</si>
  <si>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</si>
  <si>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</si>
  <si>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</si>
  <si>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</si>
  <si>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</si>
  <si>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</si>
  <si>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</si>
  <si>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</si>
  <si>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</si>
  <si>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</si>
  <si>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</si>
  <si>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</si>
  <si>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</si>
  <si>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</si>
  <si>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</si>
  <si>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</si>
  <si>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</si>
  <si>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</si>
  <si>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</si>
  <si>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</si>
  <si>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</si>
  <si>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</si>
  <si>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</si>
  <si>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</si>
  <si>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</si>
  <si>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</si>
  <si>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</si>
  <si>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</si>
  <si>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</si>
  <si>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</si>
  <si>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</si>
  <si>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</si>
  <si>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</si>
  <si>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</si>
  <si>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</si>
  <si>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</si>
  <si>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</si>
  <si>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</si>
  <si>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</si>
  <si>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</si>
  <si>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</si>
  <si>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</si>
  <si>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</si>
  <si>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</si>
  <si>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</si>
  <si>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</si>
  <si>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</si>
  <si>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</si>
  <si>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</si>
  <si>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</si>
  <si>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</si>
  <si>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</si>
  <si>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</si>
  <si>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</si>
  <si>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</si>
  <si>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</si>
  <si>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</si>
  <si>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</si>
  <si>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</si>
  <si>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</si>
  <si>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</si>
  <si>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</si>
  <si>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</si>
  <si>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</si>
  <si>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</si>
  <si>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</si>
  <si>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</si>
  <si>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</si>
  <si>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</si>
  <si>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</si>
  <si>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</si>
  <si>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</si>
  <si>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</si>
  <si>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</si>
  <si>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</si>
  <si>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</si>
  <si>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</si>
  <si>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</si>
  <si>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</si>
  <si>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</si>
  <si>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</si>
  <si>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</si>
  <si>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</si>
  <si>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</si>
  <si>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</si>
  <si>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</si>
  <si>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</si>
  <si>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</si>
  <si>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</si>
  <si>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</si>
  <si>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</si>
  <si>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</si>
  <si>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</si>
  <si>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</si>
  <si>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</si>
  <si>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</si>
  <si>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</si>
  <si>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</si>
  <si>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</si>
  <si>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</si>
  <si>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</si>
  <si>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</si>
  <si>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</si>
  <si>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</si>
  <si>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</si>
  <si>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</si>
  <si>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</si>
  <si>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</si>
  <si>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</si>
  <si>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</si>
  <si>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</si>
  <si>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</si>
  <si>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</si>
  <si>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</si>
  <si>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</si>
  <si>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</si>
  <si>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</si>
  <si>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</si>
  <si>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</si>
  <si>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</si>
  <si>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</si>
  <si>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</si>
  <si>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</si>
  <si>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</si>
  <si>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</si>
  <si>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</si>
  <si>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</si>
  <si>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</si>
  <si>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</si>
  <si>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</si>
  <si>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</si>
  <si>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</si>
  <si>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</si>
  <si>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</si>
  <si>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</si>
  <si>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</si>
  <si>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</si>
  <si>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</si>
  <si>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</si>
  <si>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</si>
  <si>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</si>
  <si>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</si>
  <si>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</si>
  <si>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</si>
  <si>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</si>
  <si>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</si>
  <si>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</si>
  <si>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</si>
  <si>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</si>
  <si>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</si>
  <si>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</si>
  <si>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</si>
  <si>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</si>
  <si>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</si>
  <si>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</si>
  <si>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</si>
  <si>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</si>
  <si>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</si>
  <si>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</si>
  <si>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</si>
  <si>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</si>
  <si>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</si>
  <si>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</si>
  <si>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</si>
  <si>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</si>
  <si>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</si>
  <si>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</si>
  <si>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</si>
  <si>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</si>
  <si>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</si>
  <si>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</si>
  <si>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</si>
  <si>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</si>
  <si>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</si>
  <si>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</si>
  <si>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</si>
  <si>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</si>
  <si>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</si>
  <si>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</si>
  <si>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</si>
  <si>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</si>
  <si>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</si>
  <si>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</si>
  <si>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</si>
  <si>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</si>
  <si>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</si>
  <si>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</si>
  <si>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</si>
  <si>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</si>
  <si>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</si>
  <si>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</si>
  <si>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</si>
  <si>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</si>
  <si>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</si>
  <si>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</si>
  <si>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</si>
  <si>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</si>
  <si>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</si>
  <si>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</si>
  <si>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</si>
  <si>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</si>
  <si>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</si>
  <si>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</si>
  <si>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</si>
  <si>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</si>
  <si>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</si>
  <si>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</si>
  <si>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</si>
  <si>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</si>
  <si>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</si>
  <si>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</si>
  <si>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</si>
  <si>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</si>
  <si>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</si>
  <si>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</si>
  <si>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</si>
  <si>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</si>
  <si>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</si>
  <si>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</si>
  <si>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</si>
  <si>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</si>
  <si>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</si>
  <si>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</si>
  <si>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</si>
  <si>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</si>
  <si>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</si>
  <si>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</si>
  <si>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</si>
  <si>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</si>
  <si>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</si>
  <si>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</si>
  <si>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</si>
  <si>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</si>
  <si>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</si>
  <si>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</si>
  <si>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</si>
  <si>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</si>
  <si>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</si>
  <si>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</si>
  <si>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</si>
  <si>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</si>
  <si>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</si>
  <si>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</si>
  <si>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</si>
  <si>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</si>
  <si>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</si>
  <si>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</si>
  <si>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</si>
  <si>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</si>
  <si>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</si>
  <si>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</si>
  <si>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</si>
  <si>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</si>
  <si>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</si>
  <si>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</si>
  <si>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</si>
  <si>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</si>
  <si>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</si>
  <si>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</si>
  <si>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</si>
  <si>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</si>
  <si>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</si>
  <si>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</si>
  <si>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</si>
  <si>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</si>
  <si>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</si>
  <si>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</si>
  <si>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</si>
  <si>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</si>
  <si>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</si>
  <si>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</si>
  <si>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</si>
  <si>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</si>
  <si>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</si>
  <si>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</si>
  <si>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</si>
  <si>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</si>
  <si>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</si>
  <si>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</si>
  <si>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</si>
  <si>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</si>
  <si>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</si>
  <si>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</si>
  <si>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</si>
  <si>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</si>
  <si>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</si>
  <si>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</si>
  <si>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</si>
  <si>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</si>
  <si>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</si>
  <si>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</si>
  <si>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</si>
  <si>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</si>
  <si>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</si>
  <si>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</si>
  <si>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</si>
  <si>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</si>
  <si>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</si>
  <si>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</si>
  <si>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</si>
  <si>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</si>
  <si>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</si>
  <si>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</si>
  <si>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</si>
  <si>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</si>
  <si>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</si>
  <si>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</si>
  <si>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</si>
  <si>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</si>
  <si>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</si>
  <si>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</si>
  <si>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</si>
  <si>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</si>
  <si>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</si>
  <si>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</si>
  <si>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</si>
  <si>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</si>
  <si>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</si>
  <si>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</si>
  <si>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</si>
  <si>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</si>
  <si>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</si>
  <si>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</si>
  <si>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</si>
  <si>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</si>
  <si>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</si>
  <si>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</si>
  <si>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</si>
  <si>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</si>
  <si>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</si>
  <si>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</si>
  <si>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</si>
  <si>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</si>
  <si>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</si>
  <si>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</si>
  <si>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</si>
  <si>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</si>
  <si>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</si>
  <si>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</si>
  <si>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</si>
  <si>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</si>
  <si>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</si>
  <si>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</si>
  <si>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</si>
  <si>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</si>
  <si>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</si>
  <si>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</si>
  <si>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</si>
  <si>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</si>
  <si>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</si>
  <si>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</si>
  <si>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</si>
  <si>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</si>
  <si>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</si>
  <si>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</si>
  <si>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</si>
  <si>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</si>
  <si>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</si>
  <si>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</si>
  <si>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</si>
  <si>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</si>
  <si>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</si>
  <si>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</si>
  <si>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</si>
  <si>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</si>
  <si>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</si>
  <si>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</si>
  <si>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</si>
  <si>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</si>
  <si>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</si>
  <si>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</si>
  <si>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</si>
  <si>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</si>
  <si>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</si>
  <si>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</si>
  <si>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</si>
  <si>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</si>
  <si>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</si>
  <si>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</si>
  <si>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</si>
  <si>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</si>
  <si>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</si>
  <si>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</si>
  <si>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</si>
  <si>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</si>
  <si>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</si>
  <si>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</si>
  <si>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</si>
  <si>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</si>
  <si>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</si>
  <si>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</si>
  <si>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</si>
  <si>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</si>
  <si>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</si>
  <si>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</si>
  <si>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</si>
  <si>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</si>
  <si>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</si>
  <si>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</si>
  <si>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</si>
  <si>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</si>
  <si>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</si>
  <si>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</si>
  <si>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</si>
  <si>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</si>
  <si>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</si>
  <si>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</si>
  <si>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</si>
  <si>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</si>
  <si>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</si>
  <si>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</si>
  <si>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</si>
  <si>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</si>
  <si>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</si>
  <si>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</si>
  <si>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</si>
  <si>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</si>
  <si>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</si>
  <si>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</si>
  <si>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</si>
  <si>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</si>
  <si>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</si>
  <si>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</si>
  <si>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</si>
  <si>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</si>
  <si>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</si>
  <si>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</si>
  <si>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</si>
  <si>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</si>
  <si>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</si>
  <si>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</si>
  <si>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</si>
  <si>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</si>
  <si>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</si>
  <si>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</si>
  <si>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</si>
  <si>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</si>
  <si>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</si>
  <si>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</si>
  <si>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</si>
  <si>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</si>
  <si>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</si>
  <si>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</si>
  <si>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</si>
  <si>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</si>
  <si>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</si>
  <si>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</si>
  <si>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</si>
  <si>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</si>
  <si>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</si>
  <si>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</si>
  <si>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</si>
  <si>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</si>
  <si>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</si>
  <si>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</si>
  <si>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</si>
  <si>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</si>
  <si>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</si>
  <si>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</si>
  <si>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</si>
  <si>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</si>
  <si>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</si>
  <si>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</si>
  <si>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</si>
  <si>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</si>
  <si>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</si>
  <si>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</si>
  <si>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</si>
  <si>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</si>
  <si>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</si>
  <si>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</si>
  <si>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</si>
  <si>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</si>
  <si>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</si>
  <si>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</si>
  <si>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</si>
  <si>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</si>
  <si>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</si>
  <si>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</si>
  <si>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</si>
  <si>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</si>
  <si>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</si>
  <si>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</si>
  <si>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</si>
  <si>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</si>
  <si>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</si>
  <si>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</si>
  <si>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</si>
  <si>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</si>
  <si>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</si>
  <si>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</si>
  <si>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</si>
  <si>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</si>
  <si>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</si>
  <si>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</si>
  <si>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</si>
  <si>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</si>
  <si>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</si>
  <si>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</si>
  <si>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</si>
  <si>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</si>
  <si>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</si>
  <si>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</si>
  <si>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</si>
  <si>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</si>
  <si>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</si>
  <si>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</si>
  <si>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</si>
  <si>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</si>
  <si>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</si>
  <si>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</si>
  <si>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</si>
  <si>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</si>
  <si>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</si>
  <si>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</si>
  <si>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</si>
  <si>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</si>
  <si>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</si>
  <si>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</si>
  <si>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</si>
  <si>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</si>
  <si>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</si>
  <si>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</si>
  <si>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</si>
  <si>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</si>
  <si>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</si>
  <si>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</si>
  <si>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</si>
  <si>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</si>
  <si>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</si>
  <si>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</si>
  <si>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</si>
  <si>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</si>
  <si>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</si>
  <si>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</si>
  <si>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</si>
  <si>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</si>
  <si>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</si>
  <si>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</si>
  <si>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</si>
  <si>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</si>
  <si>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</si>
  <si>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</si>
  <si>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</si>
  <si>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</si>
  <si>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</si>
  <si>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</si>
  <si>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</si>
  <si>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</si>
  <si>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</si>
  <si>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</si>
  <si>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</si>
  <si>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</si>
  <si>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</si>
  <si>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</si>
  <si>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</si>
  <si>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</si>
  <si>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</si>
  <si>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</si>
  <si>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</si>
  <si>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</si>
  <si>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</si>
  <si>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</si>
  <si>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</si>
  <si>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</si>
  <si>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</si>
  <si>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</si>
  <si>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</si>
  <si>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</si>
  <si>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</si>
  <si>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</si>
  <si>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</si>
  <si>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</si>
  <si>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</si>
  <si>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</si>
  <si>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</si>
  <si>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</si>
  <si>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</si>
  <si>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</si>
  <si>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</si>
  <si>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</si>
  <si>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</si>
  <si>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</si>
  <si>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</si>
  <si>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</si>
  <si>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</si>
  <si>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</si>
  <si>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</si>
  <si>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</si>
  <si>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</si>
  <si>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</si>
  <si>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</si>
  <si>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</si>
  <si>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</si>
  <si>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</si>
  <si>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</si>
  <si>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</si>
  <si>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</si>
  <si>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</si>
  <si>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</si>
  <si>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</si>
  <si>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</si>
  <si>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</si>
  <si>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</si>
  <si>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</si>
  <si>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</si>
  <si>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</si>
  <si>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</si>
  <si>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</si>
  <si>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</si>
  <si>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</si>
  <si>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</si>
  <si>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</si>
  <si>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</si>
  <si>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</si>
  <si>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</si>
  <si>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</si>
  <si>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</si>
  <si>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</si>
  <si>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</si>
  <si>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</si>
  <si>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</si>
  <si>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</si>
  <si>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</si>
  <si>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</si>
  <si>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</si>
  <si>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</si>
  <si>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</si>
  <si>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</si>
  <si>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</si>
  <si>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</si>
  <si>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</si>
  <si>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</si>
  <si>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</si>
  <si>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</si>
  <si>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</si>
  <si>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</si>
  <si>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</si>
  <si>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</si>
  <si>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</si>
  <si>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</si>
  <si>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</si>
  <si>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</si>
  <si>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</si>
  <si>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</si>
  <si>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</si>
  <si>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</si>
  <si>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</si>
  <si>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</si>
  <si>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</si>
  <si>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</si>
  <si>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</si>
  <si>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</si>
  <si>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</si>
  <si>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</si>
  <si>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</si>
  <si>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</si>
  <si>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</si>
  <si>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</si>
  <si>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</si>
  <si>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</si>
  <si>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</si>
  <si>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</si>
  <si>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</si>
  <si>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</si>
  <si>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</si>
  <si>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</si>
  <si>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</si>
  <si>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</si>
  <si>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</si>
  <si>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</si>
  <si>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</si>
  <si>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</si>
  <si>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</si>
  <si>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</si>
  <si>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</si>
  <si>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</si>
  <si>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</si>
  <si>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</si>
  <si>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</si>
  <si>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</si>
  <si>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</si>
  <si>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</si>
  <si>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</si>
  <si>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</si>
  <si>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</si>
  <si>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</si>
  <si>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</si>
  <si>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</si>
  <si>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</si>
  <si>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</si>
  <si>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</si>
  <si>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</si>
  <si>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</si>
  <si>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</si>
  <si>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</si>
  <si>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</si>
  <si>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</si>
  <si>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</si>
  <si>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</si>
  <si>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</si>
  <si>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</si>
  <si>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</si>
  <si>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</si>
  <si>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</si>
  <si>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</si>
  <si>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</si>
  <si>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</si>
  <si>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</si>
  <si>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</si>
  <si>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</si>
  <si>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</si>
  <si>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</si>
  <si>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</si>
  <si>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</si>
  <si>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</si>
  <si>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</si>
  <si>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</si>
  <si>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</si>
  <si>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</si>
  <si>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</si>
  <si>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</si>
  <si>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</si>
  <si>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</si>
  <si>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</si>
  <si>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</si>
  <si>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</si>
  <si>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</si>
  <si>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</si>
  <si>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</si>
  <si>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</si>
  <si>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</si>
  <si>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</si>
  <si>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</si>
  <si>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</si>
  <si>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</si>
  <si>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</si>
  <si>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</si>
  <si>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</si>
  <si>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</si>
  <si>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</si>
  <si>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</si>
  <si>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</si>
  <si>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</si>
  <si>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</si>
  <si>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</si>
  <si>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</si>
  <si>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</si>
  <si>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</si>
  <si>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</si>
  <si>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</si>
  <si>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</si>
  <si>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</si>
  <si>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</si>
  <si>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</si>
  <si>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</si>
  <si>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</si>
  <si>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</si>
  <si>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</si>
  <si>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</si>
  <si>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</si>
  <si>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</si>
  <si>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</si>
  <si>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</si>
  <si>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</si>
  <si>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</si>
  <si>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</si>
  <si>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</si>
  <si>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</si>
  <si>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</si>
  <si>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</si>
  <si>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</si>
  <si>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</si>
  <si>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</si>
  <si>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</si>
  <si>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</si>
  <si>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</si>
  <si>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</si>
  <si>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</si>
  <si>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</si>
  <si>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</si>
  <si>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</si>
  <si>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</si>
  <si>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</si>
  <si>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</si>
  <si>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</si>
  <si>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</si>
  <si>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</si>
  <si>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</si>
  <si>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</si>
  <si>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</si>
  <si>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</si>
  <si>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</si>
  <si>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</si>
  <si>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</si>
  <si>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</si>
  <si>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</si>
  <si>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</si>
  <si>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</si>
  <si>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</si>
  <si>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</si>
  <si>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</si>
  <si>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</si>
  <si>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</si>
  <si>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</si>
  <si>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</si>
  <si>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</si>
  <si>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</si>
  <si>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</si>
  <si>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</si>
  <si>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</si>
  <si>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</si>
  <si>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</si>
  <si>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</si>
  <si>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</si>
  <si>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</si>
  <si>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</si>
  <si>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</si>
  <si>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</si>
  <si>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</si>
  <si>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</si>
  <si>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</si>
  <si>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</si>
  <si>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</si>
  <si>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</si>
  <si>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</si>
  <si>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</si>
  <si>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</si>
  <si>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</si>
  <si>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</si>
  <si>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</si>
  <si>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</si>
  <si>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</si>
  <si>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</si>
  <si>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</si>
  <si>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</si>
  <si>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</si>
  <si>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</si>
  <si>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</si>
  <si>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</si>
  <si>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</si>
  <si>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</si>
  <si>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</si>
  <si>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</si>
  <si>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</si>
  <si>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</si>
  <si>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</si>
  <si>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</si>
  <si>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</si>
  <si>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</si>
  <si>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</si>
  <si>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</si>
  <si>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</si>
  <si>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</si>
  <si>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</si>
  <si>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</si>
  <si>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</si>
  <si>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</si>
  <si>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</si>
  <si>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</si>
  <si>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</si>
  <si>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</si>
  <si>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</si>
  <si>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</si>
  <si>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</si>
  <si>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</si>
  <si>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</si>
  <si>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</si>
  <si>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</si>
  <si>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</si>
  <si>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</si>
  <si>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</si>
  <si>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</si>
  <si>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</si>
  <si>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</si>
  <si>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</si>
  <si>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</si>
  <si>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</si>
  <si>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</si>
  <si>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</si>
  <si>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</si>
  <si>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</si>
  <si>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</si>
  <si>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</si>
  <si>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</si>
  <si>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</si>
  <si>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</si>
  <si>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</si>
  <si>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</si>
  <si>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</si>
  <si>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</si>
  <si>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</si>
  <si>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</si>
  <si>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</si>
  <si>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</si>
  <si>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</si>
  <si>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</si>
  <si>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</si>
  <si>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</si>
  <si>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</si>
  <si>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</si>
  <si>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</si>
  <si>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</si>
  <si>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</si>
  <si>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</si>
  <si>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</si>
  <si>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</si>
  <si>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</si>
  <si>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</si>
  <si>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</si>
  <si>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</si>
  <si>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</si>
  <si>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</si>
  <si>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</si>
  <si>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</si>
  <si>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</si>
  <si>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</si>
  <si>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</si>
  <si>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</si>
  <si>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</si>
  <si>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</si>
  <si>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</si>
  <si>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</si>
  <si>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</si>
  <si>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</si>
  <si>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</si>
  <si>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</si>
  <si>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</si>
  <si>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</si>
  <si>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</si>
  <si>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</si>
  <si>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</si>
  <si>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</si>
  <si>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</si>
  <si>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</si>
  <si>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</si>
  <si>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</si>
  <si>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</si>
  <si>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</si>
  <si>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</si>
  <si>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</si>
  <si>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</si>
  <si>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</si>
  <si>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</si>
  <si>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</si>
  <si>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</si>
  <si>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</si>
  <si>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</si>
  <si>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</si>
  <si>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</si>
  <si>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</si>
  <si>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</si>
  <si>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</si>
  <si>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</si>
  <si>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</si>
  <si>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</si>
  <si>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</si>
  <si>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</si>
  <si>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</si>
  <si>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</si>
  <si>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</si>
  <si>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</si>
  <si>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</si>
  <si>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</si>
  <si>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</si>
  <si>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</si>
  <si>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</si>
  <si>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</si>
  <si>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</si>
  <si>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</si>
  <si>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</si>
  <si>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</si>
  <si>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</si>
  <si>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</si>
  <si>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</si>
  <si>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</si>
  <si>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</si>
  <si>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</si>
  <si>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</si>
  <si>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</si>
  <si>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</si>
  <si>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</si>
  <si>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</si>
  <si>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</si>
  <si>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</si>
  <si>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</si>
  <si>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</si>
  <si>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</si>
  <si>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</si>
  <si>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</si>
  <si>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</si>
  <si>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</si>
  <si>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</si>
  <si>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</si>
  <si>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</si>
  <si>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</si>
  <si>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</si>
  <si>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</si>
  <si>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</si>
  <si>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</si>
  <si>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</si>
  <si>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</si>
  <si>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</si>
  <si>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</si>
  <si>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</si>
  <si>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</si>
  <si>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</si>
  <si>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</si>
  <si>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</si>
  <si>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</si>
  <si>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</si>
  <si>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</si>
  <si>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</si>
  <si>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</si>
  <si>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</si>
  <si>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</si>
  <si>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</si>
  <si>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</si>
  <si>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</si>
  <si>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</si>
  <si>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</si>
  <si>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</si>
  <si>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</si>
  <si>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</si>
  <si>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</si>
  <si>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</si>
  <si>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</si>
  <si>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</si>
  <si>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</si>
  <si>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</si>
  <si>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</si>
  <si>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</si>
  <si>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</si>
  <si>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</si>
  <si>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</si>
  <si>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</si>
  <si>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</si>
  <si>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</si>
  <si>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</si>
  <si>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</si>
  <si>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</si>
  <si>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</si>
  <si>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</si>
  <si>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</si>
  <si>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</si>
  <si>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</si>
  <si>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</si>
  <si>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</si>
  <si>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</si>
  <si>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</si>
  <si>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</si>
  <si>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</si>
  <si>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</si>
  <si>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</si>
  <si>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</si>
  <si>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</si>
  <si>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</si>
  <si>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</si>
  <si>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</si>
  <si>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</si>
  <si>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</si>
  <si>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</si>
  <si>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</si>
  <si>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</si>
  <si>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</si>
  <si>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</si>
  <si>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</si>
  <si>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</si>
  <si>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</si>
  <si>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</si>
  <si>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</si>
  <si>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</si>
  <si>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</si>
  <si>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</si>
  <si>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</si>
  <si>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</si>
  <si>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</si>
  <si>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</si>
  <si>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</si>
  <si>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</si>
  <si>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</si>
  <si>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</si>
  <si>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</si>
  <si>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</si>
  <si>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</si>
  <si>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</si>
  <si>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</si>
  <si>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</si>
  <si>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</si>
  <si>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</si>
  <si>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</si>
  <si>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</si>
  <si>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</si>
  <si>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</si>
  <si>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</si>
  <si>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</si>
  <si>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</si>
  <si>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</si>
  <si>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</si>
  <si>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</si>
  <si>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</si>
  <si>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</si>
  <si>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</si>
  <si>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</si>
  <si>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</si>
  <si>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</si>
  <si>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</si>
  <si>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</si>
  <si>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</si>
  <si>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</si>
  <si>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</si>
  <si>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</si>
  <si>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</si>
  <si>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</si>
  <si>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</si>
  <si>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</si>
  <si>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</si>
  <si>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</si>
  <si>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</si>
  <si>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</si>
  <si>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</si>
  <si>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</si>
  <si>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</si>
  <si>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</si>
  <si>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</si>
  <si>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</si>
  <si>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</si>
  <si>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</si>
  <si>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</si>
  <si>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</si>
  <si>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</si>
  <si>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</si>
  <si>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</si>
  <si>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</si>
  <si>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</si>
  <si>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</si>
  <si>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</si>
  <si>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</si>
  <si>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</si>
  <si>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</si>
  <si>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</si>
  <si>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</si>
  <si>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</si>
  <si>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</si>
  <si>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</si>
  <si>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</si>
  <si>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</si>
  <si>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</si>
  <si>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</si>
  <si>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</si>
  <si>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</si>
  <si>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</si>
  <si>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</si>
  <si>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</si>
  <si>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</si>
  <si>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</si>
  <si>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</si>
  <si>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</si>
  <si>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</si>
  <si>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</si>
  <si>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</si>
  <si>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</si>
  <si>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</si>
  <si>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</si>
  <si>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</si>
  <si>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</si>
  <si>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</si>
  <si>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</si>
  <si>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</si>
  <si>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</si>
  <si>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</si>
  <si>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</si>
  <si>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</si>
  <si>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</si>
  <si>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</si>
  <si>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</si>
  <si>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</si>
  <si>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</si>
  <si>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</si>
  <si>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</si>
  <si>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</si>
  <si>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</si>
  <si>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</si>
  <si>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</si>
  <si>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</si>
  <si>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</si>
  <si>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</si>
  <si>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</si>
  <si>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</si>
  <si>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</si>
  <si>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</si>
  <si>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</si>
  <si>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</si>
  <si>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</si>
  <si>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</si>
  <si>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</si>
  <si>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</si>
  <si>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</si>
  <si>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</si>
  <si>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</si>
  <si>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</si>
  <si>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</si>
  <si>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</si>
  <si>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</si>
  <si>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</si>
  <si>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</si>
  <si>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</si>
  <si>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</si>
  <si>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</si>
  <si>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</si>
  <si>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</si>
  <si>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</si>
  <si>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</si>
  <si>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</si>
  <si>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</si>
  <si>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</si>
  <si>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</si>
  <si>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</si>
  <si>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</si>
  <si>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</si>
  <si>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</si>
  <si>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</si>
  <si>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</si>
  <si>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</si>
  <si>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</si>
  <si>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</si>
  <si>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</si>
  <si>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</si>
  <si>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</si>
  <si>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</si>
  <si>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</si>
  <si>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</si>
  <si>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</si>
  <si>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</si>
  <si>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</si>
  <si>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</si>
  <si>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</si>
  <si>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</si>
  <si>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</si>
  <si>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</si>
  <si>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</si>
  <si>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</si>
  <si>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</si>
  <si>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</si>
  <si>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</si>
  <si>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</si>
  <si>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</si>
  <si>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</si>
  <si>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</si>
  <si>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</si>
  <si>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</si>
  <si>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</si>
  <si>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</si>
  <si>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</si>
  <si>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</si>
  <si>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</si>
  <si>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</si>
  <si>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</si>
  <si>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</si>
  <si>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</si>
  <si>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</si>
  <si>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</si>
  <si>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</si>
  <si>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</si>
  <si>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</si>
  <si>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</si>
  <si>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</si>
  <si>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</si>
  <si>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</si>
  <si>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</si>
  <si>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</si>
  <si>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</si>
  <si>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</si>
  <si>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</si>
  <si>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</si>
  <si>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</si>
  <si>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</si>
  <si>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</si>
  <si>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</si>
  <si>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</si>
  <si>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</si>
  <si>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</si>
  <si>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</si>
  <si>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</si>
  <si>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</si>
  <si>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</si>
  <si>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</si>
  <si>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</si>
  <si>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</si>
  <si>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</si>
  <si>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</si>
  <si>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</si>
  <si>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</si>
  <si>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</si>
  <si>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</si>
  <si>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</si>
  <si>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</si>
  <si>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</si>
  <si>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</si>
  <si>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</si>
  <si>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</si>
  <si>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</si>
  <si>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</si>
  <si>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</si>
  <si>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</si>
  <si>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</si>
  <si>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</si>
  <si>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</si>
  <si>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</si>
  <si>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</si>
  <si>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</si>
  <si>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</si>
  <si>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</si>
  <si>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</si>
  <si>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</si>
  <si>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</si>
  <si>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</si>
  <si>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</si>
  <si>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</si>
  <si>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</si>
  <si>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</si>
  <si>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</si>
  <si>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</si>
  <si>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</si>
  <si>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</si>
  <si>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</si>
  <si>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</si>
  <si>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</si>
  <si>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</si>
  <si>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</si>
  <si>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</si>
  <si>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</si>
  <si>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</si>
  <si>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</si>
  <si>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</si>
  <si>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</si>
  <si>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</si>
  <si>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</si>
  <si>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</si>
  <si>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</si>
  <si>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</si>
  <si>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</si>
  <si>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</si>
  <si>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</si>
  <si>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</si>
  <si>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</si>
  <si>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</si>
  <si>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</si>
  <si>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</si>
  <si>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</si>
  <si>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</si>
  <si>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</si>
  <si>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</si>
  <si>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</si>
  <si>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</si>
  <si>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</si>
  <si>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</si>
  <si>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</si>
  <si>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</si>
  <si>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</si>
  <si>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</si>
  <si>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</si>
  <si>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</si>
  <si>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</si>
  <si>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</si>
  <si>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</si>
  <si>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</si>
  <si>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</si>
  <si>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</si>
  <si>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</si>
  <si>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</si>
  <si>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</si>
  <si>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</si>
  <si>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</si>
  <si>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</si>
  <si>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</si>
  <si>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</si>
  <si>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</si>
  <si>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</si>
  <si>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</si>
  <si>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</si>
  <si>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</si>
  <si>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</si>
  <si>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</si>
  <si>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</si>
  <si>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</si>
  <si>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</si>
  <si>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</si>
  <si>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</si>
  <si>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</si>
  <si>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</si>
  <si>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</si>
  <si>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</si>
  <si>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</si>
  <si>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</si>
  <si>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</si>
  <si>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</si>
  <si>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</si>
  <si>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</si>
  <si>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</si>
  <si>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</si>
  <si>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</si>
  <si>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</si>
  <si>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</si>
  <si>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</si>
  <si>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</si>
  <si>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</si>
  <si>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</si>
  <si>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</si>
  <si>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</si>
  <si>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</si>
  <si>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</si>
  <si>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</si>
  <si>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</si>
  <si>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</si>
  <si>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</si>
  <si>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</si>
  <si>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</si>
  <si>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</si>
  <si>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</si>
  <si>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</si>
  <si>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</si>
  <si>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</si>
  <si>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</si>
  <si>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</si>
  <si>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</si>
  <si>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</si>
  <si>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</si>
  <si>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</si>
  <si>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</si>
  <si>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</si>
  <si>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</si>
  <si>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</si>
  <si>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</si>
  <si>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</si>
  <si>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</si>
  <si>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</si>
  <si>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</si>
  <si>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</si>
  <si>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</si>
  <si>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</si>
  <si>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</si>
  <si>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</si>
  <si>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</si>
  <si>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</si>
  <si>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</si>
  <si>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</si>
  <si>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</si>
  <si>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</si>
  <si>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</si>
  <si>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</si>
  <si>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</si>
  <si>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</si>
  <si>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</si>
  <si>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</si>
  <si>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</si>
  <si>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</si>
  <si>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</si>
  <si>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</si>
  <si>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</si>
  <si>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</si>
  <si>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</si>
  <si>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</si>
  <si>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</si>
  <si>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</si>
  <si>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</si>
  <si>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</si>
  <si>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</si>
  <si>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</si>
  <si>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</si>
  <si>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</si>
  <si>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</si>
  <si>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</si>
  <si>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</si>
  <si>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</si>
  <si>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</si>
  <si>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</si>
  <si>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</si>
  <si>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</si>
  <si>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</si>
  <si>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</si>
  <si>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</si>
  <si>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</si>
  <si>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</si>
  <si>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</si>
  <si>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</si>
  <si>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</si>
  <si>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</si>
  <si>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</si>
  <si>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</si>
  <si>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</si>
  <si>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</si>
  <si>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</si>
  <si>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</si>
  <si>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</si>
  <si>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</si>
  <si>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</si>
  <si>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</si>
  <si>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</si>
  <si>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</si>
  <si>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</si>
  <si>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</si>
  <si>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</si>
  <si>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</si>
  <si>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</si>
  <si>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</si>
  <si>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</si>
  <si>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</si>
  <si>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</si>
  <si>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</si>
  <si>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</si>
  <si>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</si>
  <si>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</si>
  <si>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</si>
  <si>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</si>
  <si>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</si>
  <si>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</si>
  <si>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</si>
  <si>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</si>
  <si>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</si>
  <si>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</si>
  <si>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</si>
  <si>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</si>
  <si>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</si>
  <si>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</si>
  <si>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</si>
  <si>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</si>
  <si>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</si>
  <si>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</si>
  <si>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</si>
  <si>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</si>
  <si>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</si>
  <si>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</si>
  <si>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</si>
  <si>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</si>
  <si>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</si>
  <si>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</si>
  <si>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</si>
  <si>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</si>
  <si>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</si>
  <si>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</si>
  <si>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</si>
  <si>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</si>
  <si>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</si>
  <si>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</si>
  <si>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</si>
  <si>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</si>
  <si>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</si>
  <si>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</si>
  <si>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</si>
  <si>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</si>
  <si>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</si>
  <si>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</si>
  <si>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</si>
  <si>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</si>
  <si>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</si>
  <si>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</si>
  <si>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</si>
  <si>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</si>
  <si>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</si>
  <si>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</si>
  <si>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</si>
  <si>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</si>
  <si>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</si>
  <si>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</si>
  <si>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</si>
  <si>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</si>
  <si>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</si>
  <si>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</si>
  <si>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</si>
  <si>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</si>
  <si>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</si>
  <si>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</si>
  <si>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</si>
  <si>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</si>
  <si>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</si>
  <si>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</si>
  <si>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</si>
  <si>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</si>
  <si>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</si>
  <si>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</si>
  <si>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</si>
  <si>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</si>
  <si>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</si>
  <si>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</si>
  <si>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</si>
  <si>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</si>
  <si>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</si>
  <si>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</si>
  <si>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</si>
  <si>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</si>
  <si>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</si>
  <si>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</si>
  <si>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</si>
  <si>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</si>
  <si>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</si>
  <si>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</si>
  <si>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</si>
  <si>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</si>
  <si>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</si>
  <si>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</si>
  <si>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</si>
  <si>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</si>
  <si>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</si>
  <si>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</si>
  <si>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</si>
  <si>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</si>
  <si>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</si>
  <si>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</si>
  <si>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</si>
  <si>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</si>
  <si>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</si>
  <si>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</si>
  <si>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</si>
  <si>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</si>
  <si>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</si>
  <si>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</si>
  <si>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</si>
  <si>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</si>
  <si>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</si>
  <si>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</si>
  <si>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</si>
  <si>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</si>
  <si>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</si>
  <si>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</si>
  <si>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</si>
  <si>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</si>
  <si>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</si>
  <si>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</si>
  <si>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</si>
  <si>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</si>
  <si>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</si>
  <si>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</si>
  <si>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</si>
  <si>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</si>
  <si>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</si>
  <si>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</si>
  <si>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</si>
  <si>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</si>
  <si>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</si>
  <si>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</si>
  <si>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</si>
  <si>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</si>
  <si>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</si>
  <si>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</si>
  <si>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</si>
  <si>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</si>
  <si>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</si>
  <si>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</si>
  <si>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</si>
  <si>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</si>
  <si>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</si>
  <si>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</si>
  <si>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</si>
  <si>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</si>
  <si>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</si>
  <si>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</si>
  <si>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</si>
  <si>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</si>
  <si>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</si>
  <si>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</si>
  <si>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</si>
  <si>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</si>
  <si>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</si>
  <si>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</si>
  <si>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</si>
  <si>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</si>
  <si>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</si>
  <si>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</si>
  <si>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</si>
  <si>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</si>
  <si>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</si>
  <si>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</si>
  <si>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</si>
  <si>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</si>
  <si>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</si>
  <si>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</si>
  <si>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</si>
  <si>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</si>
  <si>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</si>
  <si>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</si>
  <si>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</si>
  <si>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</si>
  <si>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</si>
  <si>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</si>
  <si>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</si>
  <si>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</si>
  <si>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</si>
  <si>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</si>
  <si>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</si>
  <si>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</si>
  <si>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</si>
  <si>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</si>
  <si>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</si>
  <si>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</si>
  <si>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</si>
  <si>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</si>
  <si>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</si>
  <si>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</si>
  <si>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</si>
  <si>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</si>
  <si>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</si>
  <si>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</si>
  <si>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</si>
  <si>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</si>
  <si>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</si>
  <si>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</si>
  <si>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</si>
  <si>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</si>
  <si>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</si>
  <si>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</si>
  <si>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</si>
  <si>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</si>
  <si>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</si>
  <si>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</si>
  <si>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</si>
  <si>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</si>
  <si>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</si>
  <si>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</si>
  <si>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</si>
  <si>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</si>
  <si>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</si>
  <si>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</si>
  <si>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</si>
  <si>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</si>
  <si>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</si>
  <si>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</si>
  <si>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</si>
  <si>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</si>
  <si>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</si>
  <si>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</si>
  <si>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</si>
  <si>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</si>
  <si>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</si>
  <si>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</si>
  <si>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</si>
  <si>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</si>
  <si>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</si>
  <si>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</si>
  <si>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</si>
  <si>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</si>
  <si>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</si>
  <si>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</si>
  <si>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</si>
  <si>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</si>
  <si>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</si>
  <si>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</si>
  <si>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</si>
  <si>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</si>
  <si>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</si>
  <si>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</si>
  <si>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</si>
  <si>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</si>
  <si>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</si>
  <si>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</si>
  <si>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</si>
  <si>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</si>
  <si>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</si>
  <si>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</si>
  <si>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</si>
  <si>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</si>
  <si>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</si>
  <si>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</si>
  <si>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</si>
  <si>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</si>
  <si>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</si>
  <si>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</si>
  <si>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</si>
  <si>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</si>
  <si>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</si>
  <si>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</si>
  <si>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</si>
  <si>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</si>
  <si>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</si>
  <si>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</si>
  <si>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</si>
  <si>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</si>
  <si>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</si>
  <si>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</si>
  <si>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</si>
  <si>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</si>
  <si>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</si>
  <si>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</si>
  <si>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</si>
  <si>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</si>
  <si>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</si>
  <si>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</si>
  <si>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</si>
  <si>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</si>
  <si>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</si>
  <si>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</si>
  <si>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</si>
  <si>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</si>
  <si>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</si>
  <si>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</si>
  <si>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</si>
  <si>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</si>
  <si>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</si>
  <si>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</si>
  <si>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</si>
  <si>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</si>
  <si>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</si>
  <si>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</si>
  <si>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</si>
  <si>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</si>
  <si>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</si>
  <si>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</si>
  <si>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</si>
  <si>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</si>
  <si>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</si>
  <si>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</si>
  <si>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</si>
  <si>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</si>
  <si>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</si>
  <si>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</si>
  <si>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</si>
  <si>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</si>
  <si>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</si>
  <si>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</si>
  <si>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</si>
  <si>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</si>
  <si>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</si>
  <si>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</si>
  <si>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</si>
  <si>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</si>
  <si>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</si>
  <si>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</si>
  <si>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</si>
  <si>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</si>
  <si>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</si>
  <si>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</si>
  <si>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</si>
  <si>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</si>
  <si>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</si>
  <si>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</si>
  <si>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</si>
  <si>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</si>
  <si>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</si>
  <si>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</si>
  <si>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</si>
  <si>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</si>
  <si>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</si>
  <si>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</si>
  <si>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</si>
  <si>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</si>
  <si>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</si>
  <si>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</si>
  <si>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</si>
  <si>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</si>
  <si>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</si>
  <si>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</si>
  <si>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</si>
  <si>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</si>
  <si>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</si>
  <si>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</si>
  <si>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</si>
  <si>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</si>
  <si>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</si>
  <si>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</si>
  <si>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</si>
  <si>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</si>
  <si>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</si>
  <si>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</si>
  <si>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</si>
  <si>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</si>
  <si>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</si>
  <si>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</si>
  <si>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</si>
  <si>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</si>
  <si>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</si>
  <si>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</si>
  <si>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</si>
  <si>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</si>
  <si>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</si>
  <si>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</si>
  <si>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</si>
  <si>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</si>
  <si>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</si>
  <si>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</si>
  <si>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</si>
  <si>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</si>
  <si>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</si>
  <si>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</si>
  <si>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</si>
  <si>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</si>
  <si>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</si>
  <si>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</si>
  <si>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</si>
  <si>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</si>
  <si>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</si>
  <si>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</si>
  <si>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</si>
  <si>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</si>
  <si>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</si>
  <si>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</si>
  <si>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</si>
  <si>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</si>
  <si>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</si>
  <si>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</si>
  <si>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</si>
  <si>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</si>
  <si>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</si>
  <si>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</si>
  <si>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</si>
  <si>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</si>
  <si>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</si>
  <si>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</si>
  <si>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</si>
  <si>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</si>
  <si>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</si>
  <si>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</si>
  <si>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</si>
  <si>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</si>
  <si>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</si>
  <si>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</si>
  <si>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</si>
  <si>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</si>
  <si>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</si>
  <si>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</si>
  <si>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</si>
  <si>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</si>
  <si>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</si>
  <si>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</si>
  <si>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</si>
  <si>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</si>
  <si>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</si>
  <si>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</si>
  <si>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</si>
  <si>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</si>
  <si>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</si>
  <si>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</si>
  <si>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</si>
  <si>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</si>
  <si>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</si>
  <si>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</si>
  <si>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</si>
  <si>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</si>
  <si>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</si>
  <si>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</si>
  <si>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</si>
  <si>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</si>
  <si>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</si>
  <si>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</si>
  <si>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</si>
  <si>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</si>
  <si>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</si>
  <si>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</si>
  <si>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</si>
  <si>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</si>
  <si>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</si>
  <si>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</si>
  <si>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</si>
  <si>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</si>
  <si>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</si>
  <si>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</si>
  <si>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</si>
  <si>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</si>
  <si>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</si>
  <si>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</si>
  <si>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</si>
  <si>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</si>
  <si>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</si>
  <si>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</si>
  <si>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</si>
  <si>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</si>
  <si>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</si>
  <si>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</si>
  <si>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</si>
  <si>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</si>
  <si>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</si>
  <si>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</si>
  <si>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</si>
  <si>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</si>
  <si>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</si>
  <si>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</si>
  <si>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</si>
  <si>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</si>
  <si>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</si>
  <si>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</si>
  <si>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</si>
  <si>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</si>
  <si>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</si>
  <si>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</si>
  <si>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</si>
  <si>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</si>
  <si>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</si>
  <si>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</si>
  <si>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</si>
  <si>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</si>
  <si>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</si>
  <si>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</si>
  <si>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</si>
  <si>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</si>
  <si>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</si>
  <si>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</si>
  <si>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</si>
  <si>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</si>
  <si>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</si>
  <si>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</si>
  <si>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</si>
  <si>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</si>
  <si>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</si>
  <si>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</si>
  <si>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</si>
  <si>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</si>
  <si>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</si>
  <si>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</si>
  <si>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</si>
  <si>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</si>
  <si>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</si>
  <si>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</si>
  <si>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</si>
  <si>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</si>
  <si>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</si>
  <si>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</si>
  <si>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</si>
  <si>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</si>
  <si>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</si>
  <si>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</si>
  <si>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</si>
  <si>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</si>
  <si>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</si>
  <si>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</si>
  <si>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</si>
  <si>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</si>
  <si>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</si>
  <si>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</si>
  <si>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</si>
  <si>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</si>
  <si>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</si>
  <si>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</si>
  <si>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</si>
  <si>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</si>
  <si>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</si>
  <si>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</si>
  <si>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</si>
  <si>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</si>
  <si>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</si>
  <si>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</si>
  <si>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</si>
  <si>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</si>
  <si>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</si>
  <si>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</si>
  <si>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</si>
  <si>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</si>
  <si>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</si>
  <si>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</si>
  <si>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</si>
  <si>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</si>
  <si>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</si>
  <si>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</si>
  <si>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</si>
  <si>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</si>
  <si>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</si>
  <si>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</si>
  <si>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</si>
  <si>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</si>
  <si>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</si>
  <si>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</si>
  <si>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</si>
  <si>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</si>
  <si>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</si>
  <si>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</si>
  <si>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</si>
  <si>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</si>
  <si>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</si>
  <si>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</si>
  <si>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</si>
  <si>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</si>
  <si>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</si>
  <si>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</si>
  <si>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</si>
  <si>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</si>
  <si>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</si>
  <si>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</si>
  <si>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</si>
  <si>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</si>
  <si>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</si>
  <si>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</si>
  <si>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</si>
  <si>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</si>
  <si>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</si>
  <si>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</si>
  <si>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</si>
  <si>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</si>
  <si>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</si>
  <si>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</si>
  <si>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</si>
  <si>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</si>
  <si>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</si>
  <si>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</si>
  <si>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</si>
  <si>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</si>
  <si>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</si>
  <si>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</si>
  <si>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</si>
  <si>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</si>
  <si>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</si>
  <si>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</si>
  <si>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</si>
  <si>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</si>
  <si>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</si>
  <si>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</si>
  <si>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</si>
  <si>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</si>
  <si>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</si>
  <si>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</si>
  <si>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</si>
  <si>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</si>
  <si>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</si>
  <si>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</si>
  <si>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</si>
  <si>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</si>
  <si>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</si>
  <si>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</si>
  <si>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</si>
  <si>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</si>
  <si>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</si>
  <si>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</si>
  <si>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</si>
  <si>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</si>
  <si>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</si>
  <si>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</si>
  <si>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</si>
  <si>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</si>
  <si>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</si>
  <si>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</si>
  <si>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</si>
  <si>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</si>
  <si>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</si>
  <si>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</si>
  <si>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</si>
  <si>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</si>
  <si>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</si>
  <si>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</si>
  <si>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</si>
  <si>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</si>
  <si>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</si>
  <si>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</si>
  <si>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</si>
  <si>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</si>
  <si>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</si>
  <si>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</si>
  <si>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</si>
  <si>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</si>
  <si>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</si>
  <si>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</si>
  <si>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</si>
  <si>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</si>
  <si>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</si>
  <si>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</si>
  <si>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</si>
  <si>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</si>
  <si>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</si>
  <si>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</si>
  <si>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</si>
  <si>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</si>
  <si>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</si>
  <si>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</si>
  <si>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</si>
  <si>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</si>
  <si>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</si>
  <si>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</si>
  <si>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</si>
  <si>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</si>
  <si>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</si>
  <si>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</si>
  <si>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</si>
  <si>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</si>
  <si>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</si>
  <si>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</si>
  <si>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</si>
  <si>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</si>
  <si>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</si>
  <si>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</si>
  <si>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</si>
  <si>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</si>
  <si>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</si>
  <si>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</si>
  <si>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</si>
  <si>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</si>
  <si>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</si>
  <si>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</si>
  <si>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</si>
  <si>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</si>
  <si>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</si>
  <si>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</si>
  <si>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</si>
  <si>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</si>
  <si>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</si>
  <si>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</si>
  <si>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</si>
  <si>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</si>
  <si>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</si>
  <si>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</si>
  <si>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</si>
  <si>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</si>
  <si>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</si>
  <si>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</si>
  <si>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</si>
  <si>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</si>
  <si>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</si>
  <si>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</si>
  <si>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</si>
  <si>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</si>
  <si>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</si>
  <si>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</si>
  <si>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</si>
  <si>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</si>
  <si>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</si>
  <si>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</si>
  <si>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</si>
  <si>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</si>
  <si>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</si>
  <si>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</si>
  <si>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</si>
  <si>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</si>
  <si>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</si>
  <si>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</si>
  <si>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</si>
  <si>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</si>
  <si>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</si>
  <si>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</si>
  <si>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</si>
  <si>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</si>
  <si>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</si>
  <si>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</si>
  <si>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</si>
  <si>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</si>
  <si>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</si>
  <si>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</si>
  <si>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</si>
  <si>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</si>
  <si>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</si>
  <si>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</si>
  <si>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</si>
  <si>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</si>
  <si>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</si>
  <si>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</si>
  <si>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</si>
  <si>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</si>
  <si>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</si>
  <si>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</si>
  <si>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</si>
  <si>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</si>
  <si>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</si>
  <si>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</si>
  <si>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</si>
  <si>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</si>
  <si>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</si>
  <si>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</si>
  <si>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</si>
  <si>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</si>
  <si>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</si>
  <si>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</si>
  <si>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</si>
  <si>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</si>
  <si>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</si>
  <si>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</si>
  <si>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</si>
  <si>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</si>
  <si>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</si>
  <si>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</si>
  <si>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</si>
  <si>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</si>
  <si>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</si>
  <si>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</si>
  <si>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</si>
  <si>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</si>
  <si>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</si>
  <si>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</si>
  <si>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</si>
  <si>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</si>
  <si>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</si>
  <si>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</si>
  <si>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</si>
  <si>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</si>
  <si>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</si>
  <si>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</si>
  <si>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</si>
  <si>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</si>
  <si>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</si>
  <si>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</si>
  <si>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</si>
  <si>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</si>
  <si>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</si>
  <si>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</si>
  <si>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</si>
  <si>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</si>
  <si>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</si>
  <si>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</si>
  <si>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</si>
  <si>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</si>
  <si>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</si>
  <si>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</si>
  <si>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</si>
  <si>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</si>
  <si>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</si>
  <si>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</si>
  <si>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</si>
  <si>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</si>
  <si>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</si>
  <si>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</si>
  <si>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</si>
  <si>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</si>
  <si>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</si>
  <si>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</si>
  <si>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</si>
  <si>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</si>
  <si>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</si>
  <si>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</si>
  <si>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</si>
  <si>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</si>
  <si>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</si>
  <si>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</si>
  <si>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</si>
  <si>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</si>
  <si>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</si>
  <si>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</si>
  <si>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</si>
  <si>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</si>
  <si>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</si>
  <si>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</si>
  <si>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</si>
  <si>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</si>
  <si>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</si>
  <si>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</si>
  <si>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</si>
  <si>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</si>
  <si>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</si>
  <si>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</si>
  <si>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</si>
  <si>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</si>
  <si>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</si>
  <si>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</si>
  <si>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</si>
  <si>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</si>
  <si>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</si>
  <si>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</si>
  <si>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</si>
  <si>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</si>
  <si>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</si>
  <si>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</si>
  <si>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</si>
  <si>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</si>
  <si>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</si>
  <si>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</si>
  <si>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</si>
  <si>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</si>
  <si>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</si>
  <si>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</si>
  <si>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</si>
  <si>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</si>
  <si>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</si>
  <si>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</si>
  <si>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</si>
  <si>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</si>
  <si>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</si>
  <si>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</si>
  <si>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</si>
  <si>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</si>
  <si>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</si>
  <si>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</si>
  <si>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</si>
  <si>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</si>
  <si>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</si>
  <si>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</si>
  <si>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</si>
  <si>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</si>
  <si>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</si>
  <si>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</si>
  <si>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</si>
  <si>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</si>
  <si>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</si>
  <si>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</si>
  <si>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</si>
  <si>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</si>
  <si>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</si>
  <si>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</si>
  <si>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</si>
  <si>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</si>
  <si>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</si>
  <si>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</si>
  <si>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</si>
  <si>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</si>
  <si>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</si>
  <si>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</si>
  <si>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</si>
  <si>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</si>
  <si>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</si>
  <si>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</si>
  <si>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</si>
  <si>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</si>
  <si>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</si>
  <si>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</si>
  <si>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</si>
  <si>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</si>
  <si>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</si>
  <si>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</si>
  <si>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</si>
  <si>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</si>
  <si>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</si>
  <si>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</si>
  <si>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</si>
  <si>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</si>
  <si>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</si>
  <si>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</si>
  <si>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</si>
  <si>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</si>
  <si>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</si>
  <si>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</si>
  <si>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</si>
  <si>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</si>
  <si>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</si>
  <si>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</si>
  <si>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</si>
  <si>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</si>
  <si>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</si>
  <si>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</si>
  <si>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</si>
  <si>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</si>
  <si>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</si>
  <si>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</si>
  <si>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</si>
  <si>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</si>
  <si>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</si>
  <si>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</si>
  <si>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</si>
  <si>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</si>
  <si>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</si>
  <si>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</si>
  <si>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</si>
  <si>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</si>
  <si>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</si>
  <si>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</si>
  <si>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</si>
  <si>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</si>
  <si>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</si>
  <si>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</si>
  <si>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</si>
  <si>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</si>
  <si>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</si>
  <si>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</si>
  <si>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</si>
  <si>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</si>
  <si>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</si>
  <si>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</si>
  <si>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</si>
  <si>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</si>
  <si>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</si>
  <si>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</si>
  <si>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</si>
  <si>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</si>
  <si>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</si>
  <si>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</si>
  <si>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</si>
  <si>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</si>
  <si>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</si>
  <si>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</si>
  <si>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</si>
  <si>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</si>
  <si>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</si>
  <si>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</si>
  <si>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</si>
  <si>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</si>
  <si>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</si>
  <si>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</si>
  <si>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</si>
  <si>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</si>
  <si>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</si>
  <si>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</si>
  <si>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</si>
  <si>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</si>
  <si>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</si>
  <si>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</si>
  <si>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</si>
  <si>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</si>
  <si>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</si>
  <si>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</si>
  <si>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</si>
  <si>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</si>
  <si>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</si>
  <si>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</si>
  <si>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</si>
  <si>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</si>
  <si>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</si>
  <si>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</si>
  <si>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</si>
  <si>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</si>
  <si>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</si>
  <si>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</si>
  <si>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</si>
  <si>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</si>
  <si>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</si>
  <si>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</si>
  <si>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</si>
  <si>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</si>
  <si>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</si>
  <si>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</si>
  <si>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</si>
  <si>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</si>
  <si>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</si>
  <si>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</si>
  <si>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</si>
  <si>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</si>
  <si>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</si>
  <si>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</si>
  <si>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</si>
  <si>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</si>
  <si>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</si>
  <si>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</si>
  <si>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</si>
  <si>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</si>
  <si>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</si>
  <si>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</si>
  <si>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</si>
  <si>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</si>
  <si>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</si>
  <si>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</si>
  <si>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</si>
  <si>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</si>
  <si>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</si>
  <si>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</si>
  <si>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</si>
  <si>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</si>
  <si>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</si>
  <si>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</si>
  <si>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</si>
  <si>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</si>
  <si>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</si>
  <si>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</si>
  <si>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</si>
  <si>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</si>
  <si>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</si>
  <si>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</si>
  <si>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</si>
  <si>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</si>
  <si>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</si>
  <si>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</si>
  <si>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</si>
  <si>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</si>
  <si>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</si>
  <si>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</si>
  <si>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</si>
  <si>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</si>
  <si>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</si>
  <si>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</si>
  <si>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</si>
  <si>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</si>
  <si>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</si>
  <si>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</si>
  <si>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</si>
  <si>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</si>
  <si>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</si>
  <si>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</si>
  <si>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</si>
  <si>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</si>
  <si>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</si>
  <si>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</si>
  <si>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</si>
  <si>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</si>
  <si>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</si>
  <si>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</si>
  <si>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</si>
  <si>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</si>
  <si>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</si>
  <si>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</si>
  <si>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</si>
  <si>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</si>
  <si>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</si>
  <si>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</si>
  <si>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</si>
  <si>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</si>
  <si>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</si>
  <si>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</si>
  <si>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</si>
  <si>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</si>
  <si>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</si>
  <si>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</si>
  <si>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</si>
  <si>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</si>
  <si>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</si>
  <si>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</si>
  <si>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</si>
  <si>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</si>
  <si>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</si>
  <si>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</si>
  <si>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</si>
  <si>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</si>
  <si>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</si>
  <si>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</si>
  <si>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</si>
  <si>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</si>
  <si>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</si>
  <si>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</si>
  <si>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</si>
  <si>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</si>
  <si>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</si>
  <si>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</si>
  <si>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</si>
  <si>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</si>
  <si>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</si>
  <si>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</si>
  <si>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</si>
  <si>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</si>
  <si>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</si>
  <si>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</si>
  <si>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</si>
  <si>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</si>
  <si>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</si>
  <si>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</si>
  <si>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</si>
  <si>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</si>
  <si>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</si>
  <si>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</si>
  <si>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</si>
  <si>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</si>
  <si>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</si>
  <si>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</si>
  <si>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</si>
  <si>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</si>
  <si>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</si>
  <si>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</si>
  <si>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</si>
  <si>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</si>
  <si>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</si>
  <si>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</si>
  <si>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</si>
  <si>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</si>
  <si>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</si>
  <si>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</si>
  <si>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</si>
  <si>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</si>
  <si>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</si>
  <si>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</si>
  <si>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</si>
  <si>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</si>
  <si>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</si>
  <si>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</si>
  <si>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</si>
  <si>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</si>
  <si>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</si>
  <si>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</si>
  <si>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</si>
  <si>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</si>
  <si>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</si>
  <si>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</si>
  <si>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</si>
  <si>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</si>
  <si>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</si>
  <si>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</si>
  <si>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</si>
  <si>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</si>
  <si>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</si>
  <si>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</si>
  <si>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</si>
  <si>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</si>
  <si>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</si>
  <si>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</si>
  <si>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</si>
  <si>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</si>
  <si>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</si>
  <si>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</si>
  <si>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</si>
  <si>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</si>
  <si>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</si>
  <si>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</si>
  <si>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</si>
  <si>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</si>
  <si>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</si>
  <si>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</si>
  <si>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</si>
  <si>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</si>
  <si>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</si>
  <si>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</si>
  <si>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</si>
  <si>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</si>
  <si>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</si>
  <si>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</si>
  <si>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</si>
  <si>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</si>
  <si>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</si>
  <si>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</si>
  <si>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</si>
  <si>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</si>
  <si>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</si>
  <si>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</si>
  <si>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</si>
  <si>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</si>
  <si>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</si>
  <si>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</si>
  <si>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</si>
  <si>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</si>
  <si>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</si>
  <si>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</si>
  <si>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</si>
  <si>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</si>
  <si>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</si>
  <si>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</si>
  <si>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</si>
  <si>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</si>
  <si>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</si>
  <si>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</si>
  <si>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</si>
  <si>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</si>
  <si>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</si>
  <si>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</si>
  <si>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</si>
  <si>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</si>
  <si>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</si>
  <si>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</si>
  <si>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</si>
  <si>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</si>
  <si>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</si>
  <si>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</si>
  <si>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</si>
  <si>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</si>
  <si>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</si>
  <si>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</si>
  <si>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</si>
  <si>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</si>
  <si>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</si>
  <si>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</si>
  <si>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</si>
  <si>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</si>
  <si>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</si>
  <si>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</si>
  <si>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</si>
  <si>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</si>
  <si>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</si>
  <si>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</si>
  <si>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</si>
  <si>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</si>
  <si>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</si>
  <si>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</si>
  <si>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</si>
  <si>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</si>
  <si>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</si>
  <si>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</si>
  <si>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</si>
  <si>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</si>
  <si>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</si>
  <si>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</si>
  <si>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</si>
  <si>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</si>
  <si>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</si>
  <si>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</si>
  <si>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</si>
  <si>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</si>
  <si>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</si>
  <si>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</si>
  <si>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</si>
  <si>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</si>
  <si>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</si>
  <si>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</si>
  <si>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</si>
  <si>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</si>
  <si>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</si>
  <si>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</si>
  <si>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</si>
  <si>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</si>
  <si>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</si>
  <si>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</si>
  <si>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</si>
  <si>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</si>
  <si>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</si>
  <si>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</si>
  <si>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</si>
  <si>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</si>
  <si>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</si>
  <si>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</si>
  <si>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</si>
  <si>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</si>
  <si>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</si>
  <si>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</si>
  <si>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</si>
  <si>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</si>
  <si>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</si>
  <si>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</si>
  <si>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</si>
  <si>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</si>
  <si>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</si>
  <si>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</si>
  <si>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</si>
  <si>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</si>
  <si>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</si>
  <si>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</si>
  <si>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</si>
  <si>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</si>
  <si>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</si>
  <si>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</si>
  <si>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</si>
  <si>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</si>
  <si>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</si>
  <si>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</si>
  <si>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</si>
  <si>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</si>
  <si>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</si>
  <si>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</si>
  <si>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</si>
  <si>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</si>
  <si>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</si>
  <si>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</si>
  <si>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</si>
  <si>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</si>
  <si>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</si>
  <si>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</si>
  <si>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</si>
  <si>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</si>
  <si>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</si>
  <si>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</si>
  <si>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</si>
  <si>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</si>
  <si>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</si>
  <si>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</si>
  <si>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</si>
  <si>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</si>
  <si>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</si>
  <si>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</si>
  <si>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</si>
  <si>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</si>
  <si>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</si>
  <si>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</si>
  <si>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</si>
  <si>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</si>
  <si>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</si>
  <si>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</si>
  <si>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</si>
  <si>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</si>
  <si>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</si>
  <si>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</si>
  <si>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</si>
  <si>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</si>
  <si>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</si>
  <si>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</si>
  <si>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</si>
  <si>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</si>
  <si>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</si>
  <si>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</si>
  <si>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</si>
  <si>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</si>
  <si>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</si>
  <si>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</si>
  <si>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</si>
  <si>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</si>
  <si>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</si>
  <si>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</si>
  <si>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</si>
  <si>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</si>
  <si>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</si>
  <si>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</si>
  <si>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</si>
  <si>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</si>
  <si>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</si>
  <si>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</si>
  <si>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</si>
  <si>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</si>
  <si>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</si>
  <si>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</si>
  <si>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</si>
  <si>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</si>
  <si>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</si>
  <si>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</si>
  <si>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</si>
  <si>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</si>
  <si>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</si>
  <si>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</si>
  <si>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</si>
  <si>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</si>
  <si>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</si>
  <si>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</si>
  <si>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</si>
  <si>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</si>
  <si>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</si>
  <si>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</si>
  <si>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</si>
  <si>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</si>
  <si>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</si>
  <si>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</si>
  <si>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</si>
  <si>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</si>
  <si>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</si>
  <si>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</si>
  <si>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</si>
  <si>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</si>
  <si>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</si>
  <si>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</si>
  <si>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</si>
  <si>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</si>
  <si>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</si>
  <si>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</si>
  <si>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</si>
  <si>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</si>
  <si>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</si>
  <si>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</si>
  <si>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</si>
  <si>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</si>
  <si>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</si>
  <si>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</si>
  <si>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</si>
  <si>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</si>
  <si>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</si>
  <si>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</si>
  <si>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</si>
  <si>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</si>
  <si>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</si>
  <si>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</si>
  <si>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</si>
  <si>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</si>
  <si>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</si>
  <si>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</si>
  <si>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</si>
  <si>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</si>
  <si>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</si>
  <si>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</si>
  <si>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</si>
  <si>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</si>
  <si>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</si>
  <si>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</si>
  <si>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</si>
  <si>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</si>
  <si>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</si>
  <si>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</si>
  <si>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</si>
  <si>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</si>
  <si>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</si>
  <si>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</si>
  <si>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</si>
  <si>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</si>
  <si>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</si>
  <si>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</si>
  <si>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</si>
  <si>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</si>
  <si>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</si>
  <si>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</si>
  <si>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</si>
  <si>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</si>
  <si>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</si>
  <si>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</si>
  <si>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</si>
  <si>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</si>
  <si>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</si>
  <si>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</si>
  <si>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</si>
  <si>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</si>
  <si>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</si>
  <si>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</si>
  <si>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</si>
  <si>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</si>
  <si>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</si>
  <si>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</si>
  <si>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</si>
  <si>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</si>
  <si>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</si>
  <si>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</si>
  <si>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</si>
  <si>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</si>
  <si>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</si>
  <si>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</si>
  <si>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</si>
  <si>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</si>
  <si>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</si>
  <si>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</si>
  <si>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</si>
  <si>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</si>
  <si>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</si>
  <si>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</si>
  <si>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</si>
  <si>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</si>
  <si>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</si>
  <si>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</si>
  <si>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</si>
  <si>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</si>
  <si>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</si>
  <si>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</si>
  <si>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</si>
  <si>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</si>
  <si>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</si>
  <si>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</si>
  <si>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</si>
  <si>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</si>
  <si>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</si>
  <si>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</si>
  <si>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</si>
  <si>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</si>
  <si>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</si>
  <si>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</si>
  <si>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</si>
  <si>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</si>
  <si>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</si>
  <si>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</si>
  <si>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</si>
  <si>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</si>
  <si>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</si>
  <si>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</si>
  <si>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</si>
  <si>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</si>
  <si>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</si>
  <si>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</si>
  <si>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</si>
  <si>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</si>
  <si>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</si>
  <si>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</si>
  <si>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</si>
  <si>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</si>
  <si>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</si>
  <si>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</si>
  <si>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</si>
  <si>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</si>
  <si>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</si>
  <si>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</si>
  <si>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</si>
  <si>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</si>
  <si>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</si>
  <si>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</si>
  <si>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</si>
  <si>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</si>
  <si>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</si>
  <si>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</si>
  <si>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</si>
  <si>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</si>
  <si>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</si>
  <si>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</si>
  <si>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</si>
  <si>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</si>
  <si>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</si>
  <si>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</si>
  <si>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</si>
  <si>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</si>
  <si>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</si>
  <si>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</si>
  <si>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</si>
  <si>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</si>
  <si>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</si>
  <si>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</si>
  <si>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</si>
  <si>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</si>
  <si>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</si>
  <si>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</si>
  <si>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</si>
  <si>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</si>
  <si>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</si>
  <si>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</si>
  <si>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</si>
  <si>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</si>
  <si>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</si>
  <si>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</si>
  <si>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</si>
  <si>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</si>
  <si>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</si>
  <si>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</si>
  <si>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</si>
  <si>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</si>
  <si>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</si>
  <si>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</si>
  <si>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</si>
  <si>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</si>
  <si>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</si>
  <si>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</si>
  <si>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</si>
  <si>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</si>
  <si>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</si>
  <si>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</si>
  <si>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</si>
  <si>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</si>
  <si>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</si>
  <si>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</si>
  <si>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</si>
  <si>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</si>
  <si>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</si>
  <si>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</si>
  <si>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</si>
  <si>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</si>
  <si>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</si>
  <si>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</si>
  <si>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</si>
  <si>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</si>
  <si>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</si>
  <si>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</si>
  <si>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</si>
  <si>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</si>
  <si>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</si>
  <si>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</si>
  <si>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</si>
  <si>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</si>
  <si>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</si>
  <si>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</si>
  <si>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</si>
  <si>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</si>
  <si>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</si>
  <si>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</si>
  <si>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</si>
  <si>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</si>
  <si>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</si>
  <si>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</si>
  <si>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</si>
  <si>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</si>
  <si>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</si>
  <si>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</si>
  <si>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</si>
  <si>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</si>
  <si>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</si>
  <si>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</si>
  <si>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</si>
  <si>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</si>
  <si>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</si>
  <si>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</si>
  <si>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</si>
  <si>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</si>
  <si>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</si>
  <si>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</si>
  <si>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</si>
  <si>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</si>
  <si>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</si>
  <si>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</si>
  <si>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</si>
  <si>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</si>
  <si>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</si>
  <si>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</si>
  <si>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</si>
  <si>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</si>
  <si>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</si>
  <si>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</si>
  <si>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</si>
  <si>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</si>
  <si>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</si>
  <si>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</si>
  <si>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</si>
  <si>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</si>
  <si>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</si>
  <si>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</si>
  <si>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</si>
  <si>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</si>
  <si>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</si>
  <si>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</si>
  <si>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</si>
  <si>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</si>
  <si>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</si>
  <si>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</si>
  <si>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</si>
  <si>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</si>
  <si>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</si>
  <si>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</si>
  <si>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</si>
  <si>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</si>
  <si>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</si>
  <si>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</si>
  <si>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</si>
  <si>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</si>
  <si>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</si>
  <si>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</si>
  <si>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</si>
  <si>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</si>
  <si>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</si>
  <si>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</si>
  <si>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</si>
  <si>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</si>
  <si>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</si>
  <si>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</si>
  <si>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</si>
  <si>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</si>
  <si>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</si>
  <si>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</si>
  <si>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</si>
  <si>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</si>
  <si>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</si>
  <si>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</si>
  <si>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</si>
  <si>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</si>
  <si>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</si>
  <si>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</si>
  <si>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</si>
  <si>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</si>
  <si>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</si>
  <si>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</si>
  <si>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</si>
  <si>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</si>
  <si>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</si>
  <si>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</si>
  <si>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</si>
  <si>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</si>
  <si>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</si>
  <si>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</si>
  <si>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</si>
  <si>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</si>
  <si>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</si>
  <si>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</si>
  <si>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</si>
  <si>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</si>
  <si>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</si>
  <si>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</si>
  <si>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</si>
  <si>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</si>
  <si>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</si>
  <si>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</si>
  <si>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</si>
  <si>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</si>
  <si>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</si>
  <si>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</si>
  <si>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</si>
  <si>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</si>
  <si>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</si>
  <si>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</si>
  <si>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</si>
  <si>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</si>
  <si>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</si>
  <si>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</si>
  <si>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</si>
  <si>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</si>
  <si>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</si>
  <si>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</si>
  <si>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</si>
  <si>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</si>
  <si>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</si>
  <si>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</si>
  <si>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</si>
  <si>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</si>
  <si>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</si>
  <si>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</si>
  <si>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</si>
  <si>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</si>
  <si>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</si>
  <si>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</si>
  <si>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</si>
  <si>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</si>
  <si>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</si>
  <si>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</si>
  <si>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</si>
  <si>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</si>
  <si>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</si>
  <si>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</si>
  <si>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</si>
  <si>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</si>
  <si>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</si>
  <si>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</si>
  <si>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</si>
  <si>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</si>
  <si>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</si>
  <si>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</si>
  <si>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</si>
  <si>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</si>
  <si>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</si>
  <si>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</si>
  <si>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</si>
  <si>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</si>
  <si>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</si>
  <si>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</si>
  <si>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</si>
  <si>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</si>
  <si>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</si>
  <si>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</si>
  <si>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</si>
  <si>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</si>
  <si>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</si>
  <si>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</si>
  <si>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</si>
  <si>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</si>
  <si>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</si>
  <si>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</si>
  <si>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</si>
  <si>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</si>
  <si>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</si>
  <si>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</si>
  <si>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</si>
  <si>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</si>
  <si>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</si>
  <si>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</si>
  <si>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</si>
  <si>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</si>
  <si>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</si>
  <si>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</si>
  <si>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</si>
  <si>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</si>
  <si>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</si>
  <si>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</si>
  <si>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</si>
  <si>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</si>
  <si>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</si>
  <si>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</si>
  <si>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</si>
  <si>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</si>
  <si>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</si>
  <si>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</si>
  <si>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</si>
  <si>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</si>
  <si>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</si>
  <si>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</si>
  <si>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</si>
  <si>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</si>
  <si>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</si>
  <si>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</si>
  <si>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</si>
  <si>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</si>
  <si>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</si>
  <si>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</si>
  <si>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</si>
  <si>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</si>
  <si>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</si>
  <si>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</si>
  <si>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</si>
  <si>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</si>
  <si>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</si>
  <si>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</si>
  <si>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</si>
  <si>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</si>
  <si>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</si>
  <si>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</si>
  <si>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</si>
  <si>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</si>
  <si>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</si>
  <si>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</si>
  <si>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</si>
  <si>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</si>
  <si>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</si>
  <si>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</si>
  <si>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</si>
  <si>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</si>
  <si>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</si>
  <si>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</si>
  <si>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</si>
  <si>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</si>
  <si>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</si>
  <si>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</si>
  <si>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</si>
  <si>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</si>
  <si>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</si>
  <si>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</si>
  <si>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</si>
  <si>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</si>
  <si>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</si>
  <si>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</si>
  <si>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</si>
  <si>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</si>
  <si>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</si>
  <si>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</si>
  <si>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</si>
  <si>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</si>
  <si>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</si>
  <si>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</si>
  <si>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</si>
  <si>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</si>
  <si>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</si>
  <si>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</si>
  <si>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</si>
  <si>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</si>
  <si>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</si>
  <si>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</si>
  <si>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</si>
  <si>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</si>
  <si>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</si>
  <si>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</si>
  <si>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</si>
  <si>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</si>
  <si>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</si>
  <si>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</si>
  <si>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</si>
  <si>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</si>
  <si>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</si>
  <si>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</si>
  <si>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</si>
  <si>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</si>
  <si>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</si>
  <si>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</si>
  <si>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</si>
  <si>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</si>
  <si>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</si>
  <si>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</si>
  <si>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</si>
  <si>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</si>
  <si>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</si>
  <si>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</si>
  <si>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</si>
  <si>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</si>
  <si>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</si>
  <si>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</si>
  <si>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</si>
  <si>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</si>
  <si>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</si>
  <si>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</si>
  <si>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</si>
  <si>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</si>
  <si>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</si>
  <si>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</si>
  <si>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</si>
  <si>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</si>
  <si>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</si>
  <si>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</si>
  <si>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</si>
  <si>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</si>
  <si>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</si>
  <si>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</si>
  <si>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</si>
  <si>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</si>
  <si>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</si>
  <si>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</si>
  <si>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</si>
  <si>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</si>
  <si>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</si>
  <si>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</si>
  <si>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</si>
  <si>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</si>
  <si>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</si>
  <si>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</si>
  <si>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</si>
  <si>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</si>
  <si>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</si>
  <si>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</si>
  <si>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</si>
  <si>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</si>
  <si>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</si>
  <si>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</si>
  <si>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</si>
  <si>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</si>
  <si>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</si>
  <si>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</si>
  <si>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</si>
  <si>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</si>
  <si>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</si>
  <si>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</si>
  <si>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</si>
  <si>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</si>
  <si>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</si>
  <si>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</si>
  <si>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</si>
  <si>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</si>
  <si>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</si>
  <si>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</si>
  <si>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</si>
  <si>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</si>
  <si>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</si>
  <si>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</si>
  <si>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</si>
  <si>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</si>
  <si>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</si>
  <si>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</si>
  <si>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</si>
  <si>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</si>
  <si>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</si>
  <si>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</si>
  <si>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</si>
  <si>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</si>
  <si>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</si>
  <si>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</si>
  <si>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</si>
  <si>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</si>
  <si>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</si>
  <si>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</si>
  <si>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</si>
  <si>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</si>
  <si>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</si>
  <si>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</si>
  <si>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</si>
  <si>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</si>
  <si>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</si>
  <si>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</si>
  <si>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</si>
  <si>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</si>
  <si>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</si>
  <si>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</si>
  <si>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</si>
  <si>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</si>
  <si>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</si>
  <si>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</si>
  <si>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</si>
  <si>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</si>
  <si>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</si>
  <si>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</si>
  <si>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</si>
  <si>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</si>
  <si>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</si>
  <si>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</si>
  <si>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</si>
  <si>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</si>
  <si>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</si>
  <si>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</si>
  <si>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</si>
  <si>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</si>
  <si>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</si>
  <si>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</si>
  <si>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</si>
  <si>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</si>
  <si>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</si>
  <si>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</si>
  <si>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</si>
  <si>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</si>
  <si>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</si>
  <si>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</si>
  <si>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</si>
  <si>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</si>
  <si>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</si>
  <si>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</si>
  <si>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</si>
  <si>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</si>
  <si>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</si>
  <si>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</si>
  <si>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</si>
  <si>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</si>
  <si>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</si>
  <si>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</si>
  <si>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</si>
  <si>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</si>
  <si>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</si>
  <si>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</si>
  <si>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</si>
  <si>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</si>
  <si>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</si>
  <si>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</si>
  <si>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</si>
  <si>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</si>
  <si>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</si>
  <si>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</si>
  <si>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</si>
  <si>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</si>
  <si>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</si>
  <si>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</si>
  <si>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</si>
  <si>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</si>
  <si>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</si>
  <si>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</si>
  <si>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</si>
  <si>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</si>
  <si>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</si>
  <si>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</si>
  <si>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</si>
  <si>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</si>
  <si>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</si>
  <si>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</si>
  <si>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</si>
  <si>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</si>
  <si>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</si>
  <si>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</si>
  <si>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</si>
  <si>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</si>
  <si>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</si>
  <si>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</si>
  <si>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</si>
  <si>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</si>
  <si>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</si>
  <si>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</si>
  <si>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</si>
  <si>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</si>
  <si>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</si>
  <si>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</si>
  <si>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</si>
  <si>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</si>
  <si>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</si>
  <si>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</si>
  <si>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</si>
  <si>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</si>
  <si>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</si>
  <si>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</si>
  <si>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</si>
  <si>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</si>
  <si>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</si>
  <si>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</si>
  <si>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</si>
  <si>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</si>
  <si>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</si>
  <si>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</si>
  <si>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</si>
  <si>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</si>
  <si>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</si>
  <si>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</si>
  <si>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</si>
  <si>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</si>
  <si>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</si>
  <si>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</si>
  <si>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</si>
  <si>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</si>
  <si>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</si>
  <si>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</si>
  <si>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</si>
  <si>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</si>
  <si>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</si>
  <si>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</si>
  <si>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</si>
  <si>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</si>
  <si>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</si>
  <si>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</si>
  <si>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</si>
  <si>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</si>
  <si>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</si>
  <si>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</si>
  <si>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</si>
  <si>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</si>
  <si>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</si>
  <si>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</si>
  <si>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</si>
  <si>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</si>
  <si>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</si>
  <si>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</si>
  <si>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</si>
  <si>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</si>
  <si>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</si>
  <si>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</si>
  <si>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</si>
  <si>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</si>
  <si>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</si>
  <si>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</si>
  <si>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</si>
  <si>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</si>
  <si>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</si>
  <si>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</si>
  <si>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</si>
  <si>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</si>
  <si>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</si>
  <si>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</si>
  <si>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</si>
  <si>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</si>
  <si>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</si>
  <si>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</si>
  <si>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</si>
  <si>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</si>
  <si>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</si>
  <si>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</si>
  <si>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</si>
  <si>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</si>
  <si>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</si>
  <si>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</si>
  <si>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</si>
  <si>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</si>
  <si>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</si>
  <si>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</si>
  <si>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</si>
  <si>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</si>
  <si>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</si>
  <si>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</si>
  <si>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</si>
  <si>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</si>
  <si>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</si>
  <si>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</si>
  <si>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</si>
  <si>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</si>
  <si>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</si>
  <si>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</si>
  <si>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</si>
  <si>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</si>
  <si>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</si>
  <si>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</si>
  <si>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</si>
  <si>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</si>
  <si>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</si>
  <si>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</si>
  <si>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</si>
  <si>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</si>
  <si>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</si>
  <si>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</si>
  <si>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</si>
  <si>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</si>
  <si>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</si>
  <si>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</si>
  <si>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</si>
  <si>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</si>
  <si>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</si>
  <si>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</si>
  <si>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</si>
  <si>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</si>
  <si>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</si>
  <si>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</si>
  <si>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</si>
  <si>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</si>
  <si>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</si>
  <si>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</si>
  <si>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</si>
  <si>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</si>
  <si>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</si>
  <si>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</si>
  <si>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</si>
  <si>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</si>
  <si>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</si>
  <si>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</si>
  <si>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</si>
  <si>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</si>
  <si>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</si>
  <si>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</si>
  <si>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</si>
  <si>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</si>
  <si>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</si>
  <si>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</si>
  <si>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</si>
  <si>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</si>
  <si>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</si>
  <si>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</si>
  <si>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</si>
  <si>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</si>
  <si>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</si>
  <si>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</si>
  <si>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</si>
  <si>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</si>
  <si>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</si>
  <si>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</si>
  <si>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</si>
  <si>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</si>
  <si>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</si>
  <si>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</si>
  <si>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</si>
  <si>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</si>
  <si>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</si>
  <si>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</si>
  <si>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</si>
  <si>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</si>
  <si>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</si>
  <si>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</si>
  <si>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</si>
  <si>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</si>
  <si>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</si>
  <si>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</si>
  <si>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</si>
  <si>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</si>
  <si>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</si>
  <si>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</si>
  <si>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</si>
  <si>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</si>
  <si>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</si>
  <si>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</si>
  <si>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</si>
  <si>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</si>
  <si>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</si>
  <si>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</si>
  <si>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</si>
  <si>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</si>
  <si>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</si>
  <si>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</si>
  <si>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</si>
  <si>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</si>
  <si>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</si>
  <si>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</si>
  <si>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</si>
  <si>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</si>
  <si>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</si>
  <si>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</si>
  <si>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</si>
  <si>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</si>
  <si>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</si>
  <si>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</si>
  <si>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</si>
  <si>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</si>
  <si>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</si>
  <si>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</si>
  <si>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</si>
  <si>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</si>
  <si>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</si>
  <si>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</si>
  <si>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</si>
  <si>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</si>
  <si>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</si>
  <si>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</si>
  <si>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</si>
  <si>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</si>
  <si>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</si>
  <si>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</si>
  <si>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</si>
  <si>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</si>
  <si>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</si>
  <si>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</si>
  <si>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</si>
  <si>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</si>
  <si>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</si>
  <si>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</si>
  <si>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</si>
  <si>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</si>
  <si>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</si>
  <si>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</si>
  <si>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</si>
  <si>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</si>
  <si>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</si>
  <si>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</si>
  <si>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</si>
  <si>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</si>
  <si>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</si>
  <si>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</si>
  <si>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</si>
  <si>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</si>
  <si>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</si>
  <si>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</si>
  <si>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</si>
  <si>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</si>
  <si>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</si>
  <si>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</si>
  <si>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</si>
  <si>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</si>
  <si>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</si>
  <si>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</si>
  <si>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</si>
  <si>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</si>
  <si>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</si>
  <si>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</si>
  <si>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</si>
  <si>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</si>
  <si>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</si>
  <si>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</si>
  <si>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</si>
  <si>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</si>
  <si>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</si>
  <si>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</si>
  <si>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</si>
  <si>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</si>
  <si>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</si>
  <si>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</si>
  <si>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</si>
  <si>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</si>
  <si>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</si>
  <si>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</si>
  <si>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</si>
  <si>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</si>
  <si>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</si>
  <si>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</si>
  <si>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</si>
  <si>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</si>
  <si>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</si>
  <si>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</si>
  <si>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</si>
  <si>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</si>
  <si>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</si>
  <si>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</si>
  <si>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</si>
  <si>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</si>
  <si>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</si>
  <si>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</si>
  <si>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</si>
  <si>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</si>
  <si>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</si>
  <si>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</si>
  <si>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</si>
  <si>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</si>
  <si>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</si>
  <si>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</si>
  <si>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</si>
  <si>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</si>
  <si>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</si>
  <si>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</si>
  <si>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</si>
  <si>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</si>
  <si>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</si>
  <si>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</si>
  <si>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</si>
  <si>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</si>
  <si>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</si>
  <si>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</si>
  <si>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</si>
  <si>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</si>
  <si>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</si>
  <si>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</si>
  <si>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</si>
  <si>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</si>
  <si>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</si>
  <si>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</si>
  <si>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</si>
  <si>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</si>
  <si>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</si>
  <si>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</si>
  <si>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</si>
  <si>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</si>
  <si>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</si>
  <si>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</si>
  <si>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</si>
  <si>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</si>
  <si>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</si>
  <si>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</si>
  <si>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</si>
  <si>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</si>
  <si>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</si>
  <si>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</si>
  <si>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</si>
  <si>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</si>
  <si>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</si>
  <si>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</si>
  <si>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</si>
  <si>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</si>
  <si>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</si>
  <si>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</si>
  <si>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</si>
  <si>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</si>
  <si>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</si>
  <si>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</si>
  <si>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</si>
  <si>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</si>
  <si>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</si>
  <si>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</si>
  <si>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</si>
  <si>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</si>
  <si>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</si>
  <si>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</si>
  <si>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</si>
  <si>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</si>
  <si>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</si>
  <si>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</si>
  <si>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</si>
  <si>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</si>
  <si>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</si>
  <si>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</si>
  <si>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</si>
  <si>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</si>
  <si>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</si>
  <si>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</si>
  <si>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</si>
  <si>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</si>
  <si>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</si>
  <si>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</si>
  <si>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</si>
  <si>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</si>
  <si>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</si>
  <si>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</si>
  <si>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</si>
  <si>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</si>
  <si>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</si>
  <si>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</si>
  <si>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</si>
  <si>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</si>
  <si>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</si>
  <si>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</si>
  <si>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</si>
  <si>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</si>
  <si>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</si>
  <si>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</si>
  <si>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</si>
  <si>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</si>
  <si>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</si>
  <si>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</si>
  <si>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</si>
  <si>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</si>
  <si>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</si>
  <si>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</si>
  <si>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</si>
  <si>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</si>
  <si>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</si>
  <si>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</si>
  <si>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</si>
  <si>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</si>
  <si>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</si>
  <si>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</si>
  <si>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</si>
  <si>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</si>
  <si>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</si>
  <si>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</si>
  <si>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</si>
  <si>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</si>
  <si>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</si>
  <si>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</si>
  <si>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</si>
  <si>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</si>
  <si>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</si>
  <si>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</si>
  <si>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</si>
  <si>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</si>
  <si>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</si>
  <si>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</si>
  <si>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</si>
  <si>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</si>
  <si>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</si>
  <si>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</si>
  <si>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</si>
  <si>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</si>
  <si>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</si>
  <si>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</si>
  <si>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</si>
  <si>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</si>
  <si>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</si>
  <si>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</si>
  <si>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</si>
  <si>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</si>
  <si>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</si>
  <si>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</si>
  <si>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</si>
  <si>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</si>
  <si>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</si>
  <si>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</si>
  <si>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</si>
  <si>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</si>
  <si>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</si>
  <si>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</si>
  <si>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</si>
  <si>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</si>
  <si>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</si>
  <si>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</si>
  <si>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</si>
  <si>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</si>
  <si>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</si>
  <si>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</si>
  <si>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</si>
  <si>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</si>
  <si>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</si>
  <si>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</si>
  <si>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</si>
  <si>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</si>
  <si>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</si>
  <si>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</si>
  <si>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</si>
  <si>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</si>
  <si>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</si>
  <si>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</si>
  <si>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</si>
  <si>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</si>
  <si>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</si>
  <si>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</si>
  <si>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</si>
  <si>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</si>
  <si>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</si>
  <si>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</si>
  <si>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</si>
  <si>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</si>
  <si>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</si>
  <si>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</si>
  <si>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</si>
  <si>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</si>
  <si>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</si>
  <si>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</si>
  <si>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</si>
  <si>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</si>
  <si>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</si>
  <si>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</si>
  <si>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</si>
  <si>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</si>
  <si>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</si>
  <si>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</si>
  <si>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</si>
  <si>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</si>
  <si>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</si>
  <si>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</si>
  <si>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</si>
  <si>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</si>
  <si>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</si>
  <si>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</si>
  <si>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</si>
  <si>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</si>
  <si>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</si>
  <si>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</si>
  <si>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</si>
  <si>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</si>
  <si>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</si>
  <si>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</si>
  <si>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</si>
  <si>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</si>
  <si>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</si>
  <si>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</si>
  <si>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</si>
  <si>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</si>
  <si>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</si>
  <si>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</si>
  <si>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</si>
  <si>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</si>
  <si>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</si>
  <si>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</si>
  <si>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</si>
  <si>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</si>
  <si>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</si>
  <si>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</si>
  <si>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</si>
  <si>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</si>
  <si>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</si>
  <si>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</si>
  <si>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</si>
  <si>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</si>
  <si>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</si>
  <si>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</si>
  <si>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</si>
  <si>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</si>
  <si>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</si>
  <si>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</si>
  <si>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</si>
  <si>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</si>
  <si>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</si>
  <si>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</si>
  <si>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</si>
  <si>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</si>
  <si>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</si>
  <si>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</si>
  <si>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</si>
  <si>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</si>
  <si>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</si>
  <si>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</si>
  <si>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</si>
  <si>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</si>
  <si>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</si>
  <si>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</si>
  <si>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</si>
  <si>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</si>
  <si>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</si>
  <si>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</si>
  <si>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</si>
  <si>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</si>
  <si>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</si>
  <si>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</si>
  <si>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</si>
  <si>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</si>
  <si>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</si>
  <si>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</si>
  <si>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</si>
  <si>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</si>
  <si>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</si>
  <si>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</si>
  <si>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</si>
  <si>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</si>
  <si>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</si>
  <si>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</si>
  <si>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</si>
  <si>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</si>
  <si>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</si>
  <si>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</si>
  <si>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</si>
  <si>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</si>
  <si>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</si>
  <si>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</si>
  <si>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</si>
  <si>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</si>
  <si>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</si>
  <si>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</si>
  <si>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</si>
  <si>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</si>
  <si>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</si>
  <si>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</si>
  <si>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</si>
  <si>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</si>
  <si>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</si>
  <si>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</si>
  <si>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</si>
  <si>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</si>
  <si>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</si>
  <si>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</si>
  <si>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</si>
  <si>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</si>
  <si>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</si>
  <si>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</si>
  <si>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</si>
  <si>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</si>
  <si>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</si>
  <si>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</si>
  <si>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</si>
  <si>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</si>
  <si>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</si>
  <si>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</si>
  <si>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</si>
  <si>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</si>
  <si>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</si>
  <si>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</si>
  <si>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</si>
  <si>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</si>
  <si>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</si>
  <si>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</si>
  <si>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</si>
  <si>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</si>
  <si>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</si>
  <si>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</si>
  <si>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</si>
  <si>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</si>
  <si>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</si>
  <si>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</si>
  <si>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</si>
  <si>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</si>
  <si>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</si>
  <si>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</si>
  <si>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</si>
  <si>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</si>
  <si>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</si>
  <si>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</si>
  <si>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</si>
  <si>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</si>
  <si>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</si>
  <si>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</si>
  <si>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</si>
  <si>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</si>
  <si>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</si>
  <si>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</si>
  <si>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</si>
  <si>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</si>
  <si>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</si>
  <si>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</si>
  <si>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</si>
  <si>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</si>
  <si>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</si>
  <si>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</si>
  <si>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</si>
  <si>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</si>
  <si>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</si>
  <si>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</si>
  <si>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</si>
  <si>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</si>
  <si>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</si>
  <si>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</si>
  <si>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</si>
  <si>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</si>
  <si>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</si>
  <si>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</si>
  <si>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</si>
  <si>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</si>
  <si>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</si>
  <si>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</si>
  <si>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</si>
  <si>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</si>
  <si>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</si>
  <si>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</si>
  <si>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</si>
  <si>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</si>
  <si>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</si>
  <si>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</si>
  <si>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</si>
  <si>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</si>
  <si>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</si>
  <si>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</si>
  <si>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</si>
  <si>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</si>
  <si>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</si>
  <si>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</si>
  <si>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</si>
  <si>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</si>
  <si>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</si>
  <si>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</si>
  <si>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</si>
  <si>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</si>
  <si>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</si>
  <si>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</si>
  <si>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</si>
  <si>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</si>
  <si>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</si>
  <si>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</si>
  <si>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</si>
  <si>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</si>
  <si>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</si>
  <si>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</si>
  <si>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</si>
  <si>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</si>
  <si>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</si>
  <si>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</si>
  <si>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</si>
  <si>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</si>
  <si>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</si>
  <si>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</si>
  <si>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</si>
  <si>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</si>
  <si>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</si>
  <si>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</si>
  <si>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</si>
  <si>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</si>
  <si>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</si>
  <si>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</si>
  <si>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</si>
  <si>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</si>
  <si>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</si>
  <si>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</si>
  <si>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</si>
  <si>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</si>
  <si>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</si>
  <si>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</si>
  <si>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</si>
  <si>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</si>
  <si>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</si>
  <si>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</si>
  <si>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</si>
  <si>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</si>
  <si>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</si>
  <si>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</si>
  <si>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</si>
  <si>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</si>
  <si>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</si>
  <si>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</si>
  <si>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</si>
  <si>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</si>
  <si>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</si>
  <si>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</si>
  <si>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</si>
  <si>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</si>
  <si>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</si>
  <si>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</si>
  <si>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</si>
  <si>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</si>
  <si>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</si>
  <si>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</si>
  <si>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</si>
  <si>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</si>
  <si>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</si>
  <si>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</si>
  <si>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</si>
  <si>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</si>
  <si>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</si>
  <si>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</si>
  <si>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</si>
  <si>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</si>
  <si>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</si>
  <si>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</si>
  <si>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</si>
  <si>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</si>
  <si>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</si>
  <si>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</si>
  <si>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</si>
  <si>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</si>
  <si>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</si>
  <si>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</si>
  <si>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</si>
  <si>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</si>
  <si>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</si>
  <si>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</si>
  <si>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</si>
  <si>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</si>
  <si>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</si>
  <si>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</si>
  <si>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</si>
  <si>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</si>
  <si>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</si>
  <si>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</si>
  <si>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</si>
  <si>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</si>
  <si>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</si>
  <si>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</si>
  <si>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</si>
  <si>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</si>
  <si>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</si>
  <si>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</si>
  <si>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</si>
  <si>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</si>
  <si>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</si>
  <si>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</si>
  <si>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</si>
  <si>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</si>
  <si>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</si>
  <si>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</si>
  <si>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</si>
  <si>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</si>
  <si>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</si>
  <si>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</si>
  <si>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</si>
  <si>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</si>
  <si>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</si>
  <si>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</si>
  <si>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</si>
  <si>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</si>
  <si>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</si>
  <si>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</si>
  <si>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</si>
  <si>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</si>
  <si>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</si>
  <si>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</si>
  <si>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</si>
  <si>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</si>
  <si>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</si>
  <si>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</si>
  <si>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</si>
  <si>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</si>
  <si>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</si>
  <si>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</si>
  <si>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</si>
  <si>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</si>
  <si>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</si>
  <si>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</si>
  <si>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</si>
  <si>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</si>
  <si>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</si>
  <si>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</si>
  <si>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</si>
  <si>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</si>
  <si>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</si>
  <si>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</si>
  <si>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</si>
  <si>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</si>
  <si>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</si>
  <si>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</si>
  <si>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</si>
  <si>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</si>
  <si>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</si>
  <si>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</si>
  <si>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</si>
  <si>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</si>
  <si>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</si>
  <si>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</si>
  <si>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</si>
  <si>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</si>
  <si>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</si>
  <si>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</si>
  <si>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</si>
  <si>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</si>
  <si>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</si>
  <si>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</si>
  <si>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</si>
  <si>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</si>
  <si>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</si>
  <si>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</si>
  <si>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</si>
  <si>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</si>
  <si>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</si>
  <si>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</si>
  <si>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</si>
  <si>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</si>
  <si>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</si>
  <si>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</si>
  <si>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</si>
  <si>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</si>
  <si>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</si>
  <si>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</si>
  <si>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</si>
  <si>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</si>
  <si>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</si>
  <si>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</si>
  <si>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</si>
  <si>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</si>
  <si>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</si>
  <si>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</si>
  <si>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</si>
  <si>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</si>
  <si>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</si>
  <si>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</si>
  <si>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</si>
  <si>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</si>
  <si>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</si>
  <si>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</si>
  <si>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</si>
  <si>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</si>
  <si>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</si>
  <si>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</si>
  <si>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</si>
  <si>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</si>
  <si>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</si>
  <si>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</si>
  <si>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</si>
  <si>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</si>
  <si>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</si>
  <si>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</si>
  <si>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</si>
  <si>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</si>
  <si>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</si>
  <si>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</si>
  <si>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</si>
  <si>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</si>
  <si>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</si>
  <si>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</si>
  <si>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</si>
  <si>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</si>
  <si>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</si>
  <si>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</si>
  <si>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</si>
  <si>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</si>
  <si>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</si>
  <si>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</si>
  <si>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</si>
  <si>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</si>
  <si>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</si>
  <si>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</si>
  <si>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</si>
  <si>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</si>
  <si>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</si>
  <si>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</si>
  <si>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</si>
  <si>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</si>
  <si>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</si>
  <si>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</si>
  <si>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</si>
  <si>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</si>
  <si>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</si>
  <si>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</si>
  <si>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</si>
  <si>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</si>
  <si>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</si>
  <si>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</si>
  <si>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</si>
  <si>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</si>
  <si>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</si>
  <si>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</si>
  <si>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</si>
  <si>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</si>
  <si>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</si>
  <si>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</si>
  <si>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</si>
  <si>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</si>
  <si>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</si>
  <si>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</si>
  <si>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</si>
  <si>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</si>
  <si>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</si>
  <si>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</si>
  <si>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</si>
  <si>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</si>
  <si>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</si>
  <si>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</si>
  <si>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</si>
  <si>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</si>
  <si>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</si>
  <si>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</si>
  <si>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</si>
  <si>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</si>
  <si>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</si>
  <si>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</si>
  <si>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</si>
  <si>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</si>
  <si>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</si>
  <si>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</si>
  <si>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</si>
  <si>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</si>
  <si>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</si>
  <si>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</si>
  <si>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</si>
  <si>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</si>
  <si>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</si>
  <si>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</si>
  <si>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</si>
  <si>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</si>
  <si>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</si>
  <si>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</si>
  <si>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</si>
  <si>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</si>
  <si>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</si>
  <si>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</si>
  <si>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</si>
  <si>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</si>
  <si>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</si>
  <si>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</si>
  <si>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</si>
  <si>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</si>
  <si>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</si>
  <si>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</si>
  <si>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</si>
  <si>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</si>
  <si>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</si>
  <si>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</si>
  <si>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</si>
  <si>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</si>
  <si>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</si>
  <si>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</si>
  <si>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</si>
  <si>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</si>
  <si>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</si>
  <si>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</si>
  <si>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</si>
  <si>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</si>
  <si>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</si>
  <si>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</si>
  <si>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</si>
  <si>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</si>
  <si>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</si>
  <si>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</si>
  <si>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</si>
  <si>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</si>
  <si>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</si>
  <si>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</si>
  <si>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</si>
  <si>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</si>
  <si>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</si>
  <si>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</si>
  <si>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</si>
  <si>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</si>
  <si>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</si>
  <si>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</si>
  <si>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</si>
  <si>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</si>
  <si>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</si>
  <si>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</si>
  <si>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</si>
  <si>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</si>
  <si>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</si>
  <si>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</si>
  <si>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</si>
  <si>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</si>
  <si>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</si>
  <si>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</si>
  <si>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</si>
  <si>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</si>
  <si>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</si>
  <si>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</si>
  <si>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</si>
  <si>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</si>
  <si>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</si>
  <si>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</si>
  <si>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</si>
  <si>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</si>
  <si>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</si>
  <si>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</si>
  <si>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</si>
  <si>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</si>
  <si>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</si>
  <si>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</si>
  <si>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</si>
  <si>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</si>
  <si>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</si>
  <si>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</si>
  <si>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</si>
  <si>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</si>
  <si>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</si>
  <si>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</si>
  <si>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</si>
  <si>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</si>
  <si>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</si>
  <si>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</si>
  <si>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</si>
  <si>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</si>
  <si>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</si>
  <si>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</si>
  <si>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</si>
  <si>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</si>
  <si>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</si>
  <si>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</si>
  <si>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</si>
  <si>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</si>
  <si>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</si>
  <si>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</si>
  <si>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</si>
  <si>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</si>
  <si>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</si>
  <si>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</si>
  <si>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</si>
  <si>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</si>
  <si>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</si>
  <si>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</si>
  <si>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</si>
  <si>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</si>
  <si>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</si>
  <si>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</si>
  <si>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</si>
  <si>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</si>
  <si>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</si>
  <si>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</si>
  <si>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</si>
  <si>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</si>
  <si>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</si>
  <si>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</si>
  <si>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</si>
  <si>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</si>
  <si>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</si>
  <si>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</si>
  <si>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</si>
  <si>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</si>
  <si>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</si>
  <si>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</si>
  <si>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</si>
  <si>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</si>
  <si>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</si>
  <si>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</si>
  <si>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</si>
  <si>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</si>
  <si>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</si>
  <si>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</si>
  <si>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</si>
  <si>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</si>
  <si>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</si>
  <si>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</si>
  <si>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</si>
  <si>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</si>
  <si>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</si>
  <si>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</si>
  <si>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</si>
  <si>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</si>
  <si>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</si>
  <si>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</si>
  <si>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</si>
  <si>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</si>
  <si>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</si>
  <si>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</si>
  <si>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</si>
  <si>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</si>
  <si>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</si>
  <si>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</si>
  <si>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</si>
  <si>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</si>
  <si>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</si>
  <si>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</si>
  <si>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</si>
  <si>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</si>
  <si>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</si>
  <si>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</si>
  <si>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</si>
  <si>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</si>
  <si>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</si>
  <si>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</si>
  <si>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</si>
  <si>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</si>
  <si>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</si>
  <si>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</si>
  <si>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</si>
  <si>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</si>
  <si>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</si>
  <si>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</si>
  <si>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</si>
  <si>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</si>
  <si>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</si>
  <si>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</si>
  <si>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</si>
  <si>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</si>
  <si>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</si>
  <si>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</si>
  <si>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</si>
  <si>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</si>
  <si>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</si>
  <si>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</si>
  <si>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</si>
  <si>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</si>
  <si>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</si>
  <si>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</si>
  <si>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</si>
  <si>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</si>
  <si>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</si>
  <si>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</si>
  <si>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</si>
  <si>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</si>
  <si>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</si>
  <si>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</si>
  <si>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</si>
  <si>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</si>
  <si>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</si>
  <si>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</si>
  <si>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</si>
  <si>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</si>
  <si>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</si>
  <si>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</si>
  <si>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</si>
  <si>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</si>
  <si>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</si>
  <si>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</si>
  <si>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</si>
  <si>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</si>
  <si>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</si>
  <si>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</si>
  <si>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</si>
  <si>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</si>
  <si>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</si>
  <si>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</si>
  <si>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</si>
  <si>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</si>
  <si>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</si>
  <si>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</si>
  <si>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</si>
  <si>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</si>
  <si>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</si>
  <si>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</si>
  <si>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</si>
  <si>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</si>
  <si>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</si>
  <si>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</si>
  <si>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</si>
  <si>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</si>
  <si>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</si>
  <si>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</si>
  <si>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</si>
  <si>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</si>
  <si>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</si>
  <si>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</si>
  <si>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</si>
  <si>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</si>
  <si>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</si>
  <si>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</si>
  <si>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</si>
  <si>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</si>
  <si>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</si>
  <si>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</si>
  <si>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</si>
  <si>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</si>
  <si>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</si>
  <si>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</si>
  <si>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</si>
  <si>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</si>
  <si>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</si>
  <si>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</si>
  <si>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</si>
  <si>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</si>
  <si>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</si>
  <si>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</si>
  <si>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</si>
  <si>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</si>
  <si>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</si>
  <si>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</si>
  <si>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</si>
  <si>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</si>
  <si>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</si>
  <si>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</si>
  <si>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</si>
  <si>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</si>
  <si>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</si>
  <si>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</si>
  <si>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</si>
  <si>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</si>
  <si>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</si>
  <si>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</si>
  <si>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</si>
  <si>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</si>
  <si>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</si>
  <si>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</si>
  <si>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</si>
  <si>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</si>
  <si>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</si>
  <si>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</si>
  <si>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</si>
  <si>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</si>
  <si>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</si>
  <si>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</si>
  <si>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</si>
  <si>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</si>
  <si>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</si>
  <si>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</si>
  <si>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</si>
  <si>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</si>
  <si>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</si>
  <si>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</si>
  <si>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</si>
  <si>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</si>
  <si>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</si>
  <si>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</si>
  <si>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</si>
  <si>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</si>
  <si>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</si>
  <si>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</si>
  <si>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</si>
  <si>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</si>
  <si>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</si>
  <si>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</si>
  <si>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</si>
  <si>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</si>
  <si>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</si>
  <si>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</si>
  <si>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</si>
  <si>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</si>
  <si>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</si>
  <si>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</si>
  <si>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</si>
  <si>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</si>
  <si>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</si>
  <si>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</si>
  <si>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</si>
  <si>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</si>
  <si>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</si>
  <si>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</si>
  <si>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</si>
  <si>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</si>
  <si>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</si>
  <si>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</si>
  <si>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</si>
  <si>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</si>
  <si>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</si>
  <si>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</si>
  <si>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</si>
  <si>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</si>
  <si>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</si>
  <si>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</si>
  <si>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</si>
  <si>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</si>
  <si>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</si>
  <si>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</si>
  <si>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</si>
  <si>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</si>
  <si>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</si>
  <si>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</si>
  <si>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</si>
  <si>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</si>
  <si>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</si>
  <si>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</si>
  <si>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</si>
  <si>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</si>
  <si>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</si>
  <si>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</si>
  <si>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</si>
  <si>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</si>
  <si>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</si>
  <si>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</si>
  <si>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</si>
  <si>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</si>
  <si>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</si>
  <si>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</si>
  <si>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</si>
  <si>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</si>
  <si>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</si>
  <si>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</si>
  <si>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</si>
  <si>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</si>
  <si>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</si>
  <si>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</si>
  <si>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</si>
  <si>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</si>
  <si>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</si>
  <si>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</si>
  <si>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</si>
  <si>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</si>
  <si>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</si>
  <si>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</si>
  <si>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</si>
  <si>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</si>
  <si>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</si>
  <si>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</si>
  <si>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</si>
  <si>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</si>
  <si>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</si>
  <si>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</si>
  <si>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</si>
  <si>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</si>
  <si>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</si>
  <si>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</si>
  <si>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</si>
  <si>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</si>
  <si>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</si>
  <si>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</si>
  <si>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</si>
  <si>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</si>
  <si>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</si>
  <si>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</si>
  <si>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</si>
  <si>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</si>
  <si>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</si>
  <si>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</si>
  <si>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</si>
  <si>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</si>
  <si>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</si>
  <si>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</si>
  <si>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</si>
  <si>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</si>
  <si>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</si>
  <si>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</si>
  <si>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</si>
  <si>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</si>
  <si>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</si>
  <si>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</si>
  <si>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</si>
  <si>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</si>
  <si>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</si>
  <si>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</si>
  <si>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</si>
  <si>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</si>
  <si>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</si>
  <si>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</si>
  <si>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</si>
  <si>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</si>
  <si>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</si>
  <si>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</si>
  <si>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</si>
  <si>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</si>
  <si>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</si>
  <si>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</si>
  <si>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</si>
  <si>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</si>
  <si>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</si>
  <si>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</si>
  <si>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</si>
  <si>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</si>
  <si>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</si>
  <si>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</si>
  <si>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</si>
  <si>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</si>
  <si>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</si>
  <si>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</si>
  <si>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</si>
  <si>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</si>
  <si>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</si>
  <si>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</si>
  <si>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</si>
  <si>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</si>
  <si>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</si>
  <si>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</si>
  <si>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</si>
  <si>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</si>
  <si>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</si>
  <si>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</si>
  <si>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</si>
  <si>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</si>
  <si>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</si>
  <si>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</si>
  <si>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</si>
  <si>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</si>
  <si>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</si>
  <si>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</si>
  <si>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</si>
  <si>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</si>
  <si>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</si>
  <si>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</si>
  <si>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</si>
  <si>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</si>
  <si>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</si>
  <si>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</si>
  <si>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</si>
  <si>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</si>
  <si>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</si>
  <si>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</si>
  <si>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</si>
  <si>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</si>
  <si>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</si>
  <si>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</si>
  <si>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</si>
  <si>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</si>
  <si>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</si>
  <si>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</si>
  <si>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</si>
  <si>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</si>
  <si>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</si>
  <si>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</si>
  <si>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</si>
  <si>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</si>
  <si>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</si>
  <si>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</si>
  <si>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</si>
  <si>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</si>
  <si>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</si>
  <si>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</si>
  <si>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</si>
  <si>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</si>
  <si>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</si>
  <si>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</si>
  <si>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</si>
  <si>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</si>
  <si>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</si>
  <si>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</si>
  <si>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</si>
  <si>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</si>
  <si>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</si>
  <si>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</si>
  <si>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</si>
  <si>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</si>
  <si>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</si>
  <si>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</si>
  <si>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</si>
  <si>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</si>
  <si>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</si>
  <si>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</si>
  <si>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</si>
  <si>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</si>
  <si>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</si>
  <si>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</si>
  <si>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</si>
  <si>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</si>
  <si>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</si>
  <si>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</si>
  <si>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</si>
  <si>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</si>
  <si>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</si>
  <si>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</si>
  <si>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</si>
  <si>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</si>
  <si>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</si>
  <si>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</si>
  <si>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</si>
  <si>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</si>
  <si>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</si>
  <si>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</si>
  <si>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</si>
  <si>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</si>
  <si>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</si>
  <si>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</si>
  <si>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</si>
  <si>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</si>
  <si>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</si>
  <si>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</si>
  <si>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</si>
  <si>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</si>
  <si>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</si>
  <si>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</si>
  <si>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</si>
  <si>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</si>
  <si>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</si>
  <si>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</si>
  <si>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</si>
  <si>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</si>
  <si>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</si>
  <si>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</si>
  <si>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</si>
  <si>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</si>
  <si>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</si>
  <si>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</si>
  <si>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</si>
  <si>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</si>
  <si>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</si>
  <si>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</si>
  <si>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</si>
  <si>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</si>
  <si>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</si>
  <si>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</si>
  <si>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</si>
  <si>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</si>
  <si>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</si>
  <si>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</si>
  <si>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</si>
  <si>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</si>
  <si>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</si>
  <si>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</si>
  <si>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</si>
  <si>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</si>
  <si>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</si>
  <si>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</si>
  <si>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</si>
  <si>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</si>
  <si>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</si>
  <si>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</si>
  <si>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</si>
  <si>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</si>
  <si>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</si>
  <si>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</si>
  <si>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</si>
  <si>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</si>
  <si>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</si>
  <si>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</si>
  <si>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</si>
  <si>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</si>
  <si>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</si>
  <si>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</si>
  <si>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</si>
  <si>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</si>
  <si>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</si>
  <si>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</si>
  <si>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</si>
  <si>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</si>
  <si>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</si>
  <si>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</si>
  <si>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</si>
  <si>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</si>
  <si>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</si>
  <si>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</si>
  <si>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</si>
  <si>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</si>
  <si>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</si>
  <si>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</si>
  <si>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</si>
  <si>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</si>
  <si>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</si>
  <si>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</si>
  <si>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</si>
  <si>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</si>
  <si>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</si>
  <si>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</si>
  <si>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</si>
  <si>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</si>
  <si>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</si>
  <si>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</si>
  <si>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</si>
  <si>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</si>
  <si>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</si>
  <si>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</si>
  <si>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</si>
  <si>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</si>
  <si>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</si>
  <si>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</si>
  <si>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</si>
  <si>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</si>
  <si>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</si>
  <si>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</si>
  <si>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</si>
  <si>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</si>
  <si>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</si>
  <si>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</si>
  <si>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</si>
  <si>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</si>
  <si>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</si>
  <si>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</si>
  <si>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</si>
  <si>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</si>
  <si>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</si>
  <si>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</si>
  <si>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</si>
  <si>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</si>
  <si>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</si>
  <si>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</si>
  <si>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</si>
  <si>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</si>
  <si>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</si>
  <si>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</si>
  <si>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</si>
  <si>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</si>
  <si>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</si>
  <si>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</si>
  <si>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</si>
  <si>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</si>
  <si>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</si>
  <si>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</si>
  <si>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</si>
  <si>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</si>
  <si>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</si>
  <si>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</si>
  <si>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</si>
  <si>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</si>
  <si>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</si>
  <si>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</si>
  <si>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</si>
  <si>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</si>
  <si>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</si>
  <si>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</si>
  <si>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</si>
  <si>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</si>
  <si>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</si>
  <si>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</si>
  <si>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</si>
  <si>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</si>
  <si>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</si>
  <si>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</si>
  <si>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</si>
  <si>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</si>
  <si>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</si>
  <si>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</si>
  <si>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</si>
  <si>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</si>
  <si>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</si>
  <si>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</si>
  <si>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</si>
  <si>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</si>
  <si>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</si>
  <si>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</si>
  <si>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</si>
  <si>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</si>
  <si>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</si>
  <si>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</si>
  <si>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</si>
  <si>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</si>
  <si>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</si>
  <si>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</si>
  <si>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</si>
  <si>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</si>
  <si>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</si>
  <si>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</si>
  <si>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</si>
  <si>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</si>
  <si>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</si>
  <si>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</si>
  <si>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</si>
  <si>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</si>
  <si>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</si>
  <si>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</si>
  <si>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</si>
  <si>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</si>
  <si>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</si>
  <si>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</si>
  <si>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</si>
  <si>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</si>
  <si>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</si>
  <si>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</si>
  <si>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</si>
  <si>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</si>
  <si>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</si>
  <si>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</si>
  <si>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</si>
  <si>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</si>
  <si>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</si>
  <si>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</si>
  <si>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</si>
  <si>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</si>
  <si>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</si>
  <si>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</si>
  <si>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</si>
  <si>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</si>
  <si>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</si>
  <si>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</si>
  <si>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</si>
  <si>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</si>
  <si>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</si>
  <si>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</si>
  <si>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</si>
  <si>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</si>
  <si>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</si>
  <si>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</si>
  <si>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</si>
  <si>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</si>
  <si>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</si>
  <si>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</si>
  <si>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</si>
  <si>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</si>
  <si>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</si>
  <si>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</si>
  <si>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</si>
  <si>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</si>
  <si>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</si>
  <si>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</si>
  <si>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</si>
  <si>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</si>
  <si>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</si>
  <si>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</si>
  <si>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</si>
  <si>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</si>
  <si>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</si>
  <si>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</si>
  <si>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</si>
  <si>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</si>
  <si>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</si>
  <si>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</si>
  <si>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</si>
  <si>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</si>
  <si>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</si>
  <si>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</si>
  <si>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</si>
  <si>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</si>
  <si>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</si>
  <si>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</si>
  <si>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</si>
  <si>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</si>
  <si>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</si>
  <si>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</si>
  <si>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</si>
  <si>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</si>
  <si>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</si>
  <si>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</si>
  <si>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</si>
  <si>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</si>
  <si>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</si>
  <si>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</si>
  <si>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</si>
  <si>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</si>
  <si>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</si>
  <si>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</si>
  <si>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</si>
  <si>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</si>
  <si>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</si>
  <si>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</si>
  <si>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</si>
  <si>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</si>
  <si>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</si>
  <si>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</si>
  <si>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</si>
  <si>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</si>
  <si>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</si>
  <si>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</si>
  <si>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</si>
  <si>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</si>
  <si>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</si>
  <si>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</si>
  <si>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</si>
  <si>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</si>
  <si>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</si>
  <si>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</si>
  <si>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</si>
  <si>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</si>
  <si>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</si>
  <si>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</si>
  <si>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</si>
  <si>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</si>
  <si>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</si>
  <si>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</si>
  <si>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</si>
  <si>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</si>
  <si>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</si>
  <si>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</si>
  <si>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</si>
  <si>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</si>
  <si>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</si>
  <si>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</si>
  <si>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</si>
  <si>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</si>
  <si>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</si>
  <si>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</si>
  <si>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</si>
  <si>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</si>
  <si>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</si>
  <si>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</si>
  <si>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</si>
  <si>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</si>
  <si>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</si>
  <si>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</si>
  <si>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</si>
  <si>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</si>
  <si>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</si>
  <si>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</si>
  <si>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</si>
  <si>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</si>
  <si>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</si>
  <si>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</si>
  <si>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</si>
  <si>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</si>
  <si>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</si>
  <si>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</si>
  <si>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</si>
  <si>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</si>
  <si>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</si>
  <si>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</si>
  <si>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</si>
  <si>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</si>
  <si>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</si>
  <si>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</si>
  <si>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</si>
  <si>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</si>
  <si>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</si>
  <si>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</si>
  <si>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</si>
  <si>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</si>
  <si>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</si>
  <si>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</si>
  <si>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</si>
  <si>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</si>
  <si>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</si>
  <si>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</si>
  <si>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</si>
  <si>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</si>
  <si>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</si>
  <si>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</si>
  <si>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</si>
  <si>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</si>
  <si>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</si>
  <si>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</si>
  <si>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</si>
  <si>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</si>
  <si>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</si>
  <si>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</si>
  <si>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</si>
  <si>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</si>
  <si>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</si>
  <si>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</si>
  <si>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</si>
  <si>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</si>
  <si>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</si>
  <si>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</si>
  <si>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</si>
  <si>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</si>
  <si>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</si>
  <si>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</si>
  <si>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</si>
  <si>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</si>
  <si>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</si>
  <si>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</si>
  <si>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</si>
  <si>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</si>
  <si>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</si>
  <si>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</si>
  <si>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</si>
  <si>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</si>
  <si>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</si>
  <si>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</si>
  <si>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</si>
  <si>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</si>
  <si>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</si>
  <si>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</si>
  <si>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</si>
  <si>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</si>
  <si>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</si>
  <si>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</si>
  <si>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</si>
  <si>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</si>
  <si>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</si>
  <si>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</si>
  <si>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</si>
  <si>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</si>
  <si>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</si>
  <si>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</si>
  <si>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</si>
  <si>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</si>
  <si>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</si>
  <si>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</si>
  <si>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</si>
  <si>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</si>
  <si>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</si>
  <si>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</si>
  <si>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</si>
  <si>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</si>
  <si>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</si>
  <si>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</si>
  <si>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</si>
  <si>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</si>
  <si>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</si>
  <si>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</si>
  <si>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</si>
  <si>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</si>
  <si>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</si>
  <si>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</si>
  <si>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</si>
  <si>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</si>
  <si>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</si>
  <si>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</si>
  <si>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</si>
  <si>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</si>
  <si>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</si>
  <si>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</si>
  <si>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</si>
  <si>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</si>
  <si>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</si>
  <si>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</si>
  <si>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</si>
  <si>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</si>
  <si>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</si>
  <si>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</si>
  <si>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</si>
  <si>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</si>
  <si>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</si>
  <si>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</si>
  <si>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</si>
  <si>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</si>
  <si>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</si>
  <si>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</si>
  <si>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</si>
  <si>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</si>
  <si>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</si>
  <si>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</si>
  <si>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</si>
  <si>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</si>
  <si>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</si>
  <si>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</si>
  <si>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</si>
  <si>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</si>
  <si>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</si>
  <si>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</si>
  <si>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</si>
  <si>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</si>
  <si>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</si>
  <si>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</si>
  <si>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</si>
  <si>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</si>
  <si>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</si>
  <si>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</si>
  <si>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</si>
  <si>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</si>
  <si>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</si>
  <si>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</si>
  <si>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</si>
  <si>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</si>
  <si>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</si>
  <si>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</si>
  <si>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</si>
  <si>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</si>
  <si>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</si>
  <si>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</si>
  <si>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</si>
  <si>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</si>
  <si>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</si>
  <si>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</si>
  <si>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</si>
  <si>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</si>
  <si>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</si>
  <si>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</si>
  <si>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</si>
  <si>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</si>
  <si>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</si>
  <si>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</si>
  <si>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</si>
  <si>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</si>
  <si>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</si>
  <si>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</si>
  <si>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</si>
  <si>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</si>
  <si>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</si>
  <si>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</si>
  <si>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</si>
  <si>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</si>
  <si>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</si>
  <si>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</si>
  <si>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</si>
  <si>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</si>
  <si>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</si>
  <si>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</si>
  <si>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</si>
  <si>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</si>
  <si>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</si>
  <si>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</si>
  <si>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</si>
  <si>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</si>
  <si>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</si>
  <si>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</si>
  <si>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</si>
  <si>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</si>
  <si>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</si>
  <si>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</si>
  <si>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</si>
  <si>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</si>
  <si>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</si>
  <si>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</si>
  <si>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</si>
  <si>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</si>
  <si>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</si>
  <si>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</si>
  <si>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</si>
  <si>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</si>
  <si>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</si>
  <si>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</si>
  <si>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</si>
  <si>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</si>
  <si>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</si>
  <si>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</si>
  <si>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</si>
  <si>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</si>
  <si>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</si>
  <si>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</si>
  <si>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</si>
  <si>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</si>
  <si>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</si>
  <si>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</si>
  <si>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</si>
  <si>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</si>
  <si>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</si>
  <si>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</si>
  <si>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</si>
  <si>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</si>
  <si>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</si>
  <si>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</si>
  <si>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</si>
  <si>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</si>
  <si>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</si>
  <si>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</si>
  <si>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</si>
  <si>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</si>
  <si>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</si>
  <si>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</si>
  <si>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</si>
  <si>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</si>
  <si>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</si>
  <si>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</si>
  <si>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</si>
  <si>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</si>
  <si>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</si>
  <si>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</si>
  <si>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</si>
  <si>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</si>
  <si>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</si>
  <si>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</si>
  <si>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</si>
  <si>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</si>
  <si>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</si>
  <si>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</si>
  <si>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</si>
  <si>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</si>
  <si>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</si>
  <si>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</si>
  <si>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</si>
  <si>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</si>
  <si>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</si>
  <si>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</si>
  <si>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</si>
  <si>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</si>
  <si>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</si>
  <si>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</si>
  <si>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</si>
  <si>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</si>
  <si>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</si>
  <si>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</si>
  <si>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</si>
  <si>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</si>
  <si>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</si>
  <si>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</si>
  <si>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</si>
  <si>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</si>
  <si>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</si>
  <si>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</si>
  <si>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</si>
  <si>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</si>
  <si>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</si>
  <si>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</si>
  <si>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</si>
  <si>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</si>
  <si>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</si>
  <si>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</si>
  <si>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</si>
  <si>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</si>
  <si>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</si>
  <si>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</si>
  <si>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</si>
  <si>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</si>
  <si>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</si>
  <si>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</si>
  <si>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</si>
  <si>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</si>
  <si>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</si>
  <si>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</si>
  <si>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</si>
  <si>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</si>
  <si>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</si>
  <si>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</si>
  <si>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</si>
  <si>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</si>
  <si>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</si>
  <si>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</si>
  <si>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</si>
  <si>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</si>
  <si>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</si>
  <si>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</si>
  <si>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</si>
  <si>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</si>
  <si>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</si>
  <si>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</si>
  <si>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</si>
  <si>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</si>
  <si>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</si>
  <si>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</si>
  <si>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</si>
  <si>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</si>
  <si>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</si>
  <si>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</si>
  <si>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</si>
  <si>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</si>
  <si>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</si>
  <si>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</si>
  <si>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</si>
  <si>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</si>
  <si>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</si>
  <si>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</si>
  <si>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</si>
  <si>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</si>
  <si>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</si>
  <si>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</si>
  <si>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</si>
  <si>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</si>
  <si>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</si>
  <si>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</si>
  <si>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</si>
  <si>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</si>
  <si>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</si>
  <si>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</si>
  <si>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</si>
  <si>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</si>
  <si>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</si>
  <si>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</si>
  <si>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</si>
  <si>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</si>
  <si>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</si>
  <si>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</si>
  <si>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</si>
  <si>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</si>
  <si>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</si>
  <si>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</si>
  <si>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</si>
  <si>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</si>
  <si>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</si>
  <si>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</si>
  <si>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</si>
  <si>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</si>
  <si>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</si>
  <si>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</si>
  <si>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</si>
  <si>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</si>
  <si>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</si>
  <si>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</si>
  <si>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</si>
  <si>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</si>
  <si>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</si>
  <si>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</si>
  <si>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</si>
  <si>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</si>
  <si>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</si>
  <si>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</si>
  <si>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</si>
  <si>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</si>
  <si>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</si>
  <si>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</si>
  <si>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</si>
  <si>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</si>
  <si>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</si>
  <si>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</si>
  <si>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</si>
  <si>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</si>
  <si>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</si>
  <si>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</si>
  <si>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</si>
  <si>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</si>
  <si>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</si>
  <si>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</si>
  <si>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</si>
  <si>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</si>
  <si>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</si>
  <si>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</si>
  <si>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</si>
  <si>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</si>
  <si>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</si>
  <si>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</si>
  <si>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</si>
  <si>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</si>
  <si>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</si>
  <si>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</si>
  <si>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</si>
  <si>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</si>
  <si>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</si>
  <si>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</si>
  <si>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</si>
  <si>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</si>
  <si>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</si>
  <si>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</si>
  <si>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</si>
  <si>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</si>
  <si>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</si>
  <si>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</si>
  <si>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</si>
  <si>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</si>
  <si>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</si>
  <si>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</si>
  <si>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</si>
  <si>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</si>
  <si>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</si>
  <si>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</si>
  <si>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</si>
  <si>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</si>
  <si>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</si>
  <si>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</si>
  <si>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</si>
  <si>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</si>
  <si>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</si>
  <si>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</si>
  <si>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</si>
  <si>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</si>
  <si>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</si>
  <si>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</si>
  <si>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</si>
  <si>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</si>
  <si>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</si>
  <si>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</si>
  <si>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</si>
  <si>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</si>
  <si>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</si>
  <si>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</si>
  <si>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</si>
  <si>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</si>
  <si>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</si>
  <si>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</si>
  <si>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</si>
  <si>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</si>
  <si>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</si>
  <si>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</si>
  <si>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</si>
  <si>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</si>
  <si>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</si>
  <si>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</si>
  <si>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</si>
  <si>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</si>
  <si>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</si>
  <si>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</si>
  <si>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</si>
  <si>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</si>
  <si>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</si>
  <si>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</si>
  <si>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</si>
  <si>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</si>
  <si>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</si>
  <si>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</si>
  <si>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</si>
  <si>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</si>
  <si>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</si>
  <si>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</si>
  <si>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</si>
  <si>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</si>
  <si>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</si>
  <si>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</si>
  <si>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</si>
  <si>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</si>
  <si>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</si>
  <si>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</si>
  <si>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</si>
  <si>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</si>
  <si>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</si>
  <si>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</si>
  <si>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</si>
  <si>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</si>
  <si>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</si>
  <si>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</si>
  <si>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</si>
  <si>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</si>
  <si>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</si>
  <si>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</si>
  <si>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</si>
  <si>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</si>
  <si>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</si>
  <si>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</si>
  <si>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</si>
  <si>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</si>
  <si>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</si>
  <si>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</si>
  <si>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</si>
  <si>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</si>
  <si>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</si>
  <si>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</si>
  <si>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</si>
  <si>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</si>
  <si>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</si>
  <si>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</si>
  <si>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</si>
  <si>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</si>
  <si>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</si>
  <si>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</si>
  <si>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</si>
  <si>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</si>
  <si>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</si>
  <si>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</si>
  <si>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</si>
  <si>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</si>
  <si>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</si>
  <si>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</si>
  <si>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</si>
  <si>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</si>
  <si>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</si>
  <si>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</si>
  <si>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</si>
  <si>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</si>
  <si>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</si>
  <si>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</si>
  <si>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</si>
  <si>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</si>
  <si>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</si>
  <si>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</si>
  <si>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</si>
  <si>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</si>
  <si>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</si>
  <si>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</si>
  <si>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</si>
  <si>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</si>
  <si>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</si>
  <si>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</si>
  <si>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</si>
  <si>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</si>
  <si>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</si>
  <si>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</si>
  <si>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</si>
  <si>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</si>
  <si>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</si>
  <si>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</si>
  <si>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</si>
  <si>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</si>
  <si>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</si>
  <si>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</si>
  <si>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</si>
  <si>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</si>
  <si>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</si>
  <si>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</si>
  <si>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</si>
  <si>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</si>
  <si>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</si>
  <si>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</si>
  <si>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</si>
  <si>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</si>
  <si>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</si>
  <si>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</si>
  <si>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</si>
  <si>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</si>
  <si>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</si>
  <si>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</si>
  <si>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</si>
  <si>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</si>
  <si>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</si>
  <si>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</si>
  <si>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</si>
  <si>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</si>
  <si>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</si>
  <si>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</si>
  <si>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</si>
  <si>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</si>
  <si>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</si>
  <si>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</si>
  <si>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</si>
  <si>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</si>
  <si>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</si>
  <si>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</si>
  <si>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</si>
  <si>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</si>
  <si>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</si>
  <si>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</si>
  <si>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</si>
  <si>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</si>
  <si>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</si>
  <si>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</si>
  <si>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</si>
  <si>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</si>
  <si>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</si>
  <si>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</si>
  <si>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</si>
  <si>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</si>
  <si>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</si>
  <si>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</si>
  <si>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</si>
  <si>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</si>
  <si>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</si>
  <si>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</si>
  <si>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</si>
  <si>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</si>
  <si>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</si>
  <si>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</si>
  <si>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</si>
  <si>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</si>
  <si>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</si>
  <si>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</si>
  <si>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</si>
  <si>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</si>
  <si>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</si>
  <si>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</si>
  <si>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</si>
  <si>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</si>
  <si>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</si>
  <si>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</si>
  <si>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</si>
  <si>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</si>
  <si>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</si>
  <si>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</si>
  <si>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</si>
  <si>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</si>
  <si>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</si>
  <si>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</si>
  <si>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</si>
  <si>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</si>
  <si>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</si>
  <si>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</si>
  <si>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</si>
  <si>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</si>
  <si>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</si>
  <si>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</si>
  <si>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</si>
  <si>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</si>
  <si>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</si>
  <si>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</si>
  <si>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</si>
  <si>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</si>
  <si>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</si>
  <si>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</si>
  <si>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</si>
  <si>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</si>
  <si>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</si>
  <si>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</si>
  <si>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</si>
  <si>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</si>
  <si>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</si>
  <si>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</si>
  <si>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</si>
  <si>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</si>
  <si>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</si>
  <si>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</si>
  <si>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</si>
  <si>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</si>
  <si>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</si>
  <si>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</si>
  <si>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</si>
  <si>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</si>
  <si>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</si>
  <si>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</si>
  <si>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</si>
  <si>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</si>
  <si>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</si>
  <si>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</si>
  <si>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</si>
  <si>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</si>
  <si>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</si>
  <si>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</si>
  <si>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</si>
  <si>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</si>
  <si>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</si>
  <si>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</si>
  <si>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</si>
  <si>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</si>
  <si>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</si>
  <si>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</si>
  <si>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</si>
  <si>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</si>
  <si>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</si>
  <si>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</si>
  <si>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</si>
  <si>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</si>
  <si>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</si>
  <si>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</si>
  <si>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</si>
  <si>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</si>
  <si>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</si>
  <si>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</si>
  <si>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</si>
  <si>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</si>
  <si>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</si>
  <si>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</si>
  <si>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</si>
  <si>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</si>
  <si>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</si>
  <si>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</si>
  <si>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</si>
  <si>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</si>
  <si>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</si>
  <si>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</si>
  <si>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</si>
  <si>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</si>
  <si>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</si>
  <si>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</si>
  <si>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</si>
  <si>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</si>
  <si>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</si>
  <si>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</si>
  <si>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</si>
  <si>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</si>
  <si>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</si>
  <si>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</si>
  <si>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</si>
  <si>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</si>
  <si>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</si>
  <si>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</si>
  <si>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</si>
  <si>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</si>
  <si>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</si>
  <si>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</si>
  <si>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</si>
  <si>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</si>
  <si>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</si>
  <si>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</si>
  <si>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</si>
  <si>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</si>
  <si>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</si>
  <si>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</si>
  <si>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</si>
  <si>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</si>
  <si>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</si>
  <si>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</si>
  <si>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</si>
  <si>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</si>
  <si>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</si>
  <si>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</si>
  <si>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</si>
  <si>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</si>
  <si>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</si>
  <si>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</si>
  <si>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</si>
  <si>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</si>
  <si>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</si>
  <si>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</si>
  <si>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</si>
  <si>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</si>
  <si>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</si>
  <si>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</si>
  <si>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</si>
  <si>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</si>
  <si>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</si>
  <si>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</si>
  <si>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</si>
  <si>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</si>
  <si>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</si>
  <si>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</si>
  <si>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</si>
  <si>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</si>
  <si>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</si>
  <si>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</si>
  <si>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</si>
  <si>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</si>
  <si>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</si>
  <si>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</si>
  <si>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</si>
  <si>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</si>
  <si>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</si>
  <si>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</si>
  <si>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</si>
  <si>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</si>
  <si>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</si>
  <si>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</si>
  <si>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</si>
  <si>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</si>
  <si>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</si>
  <si>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</si>
  <si>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</si>
  <si>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</si>
  <si>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</si>
  <si>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</si>
  <si>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</si>
  <si>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</si>
  <si>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</si>
  <si>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</si>
  <si>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</si>
  <si>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</si>
  <si>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</si>
  <si>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</si>
  <si>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</si>
  <si>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</si>
  <si>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</si>
  <si>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</si>
  <si>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</si>
  <si>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</si>
  <si>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</si>
  <si>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</si>
  <si>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</si>
  <si>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</si>
  <si>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</si>
  <si>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</si>
  <si>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</si>
  <si>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</si>
  <si>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</si>
  <si>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</si>
  <si>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</si>
  <si>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</si>
  <si>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</si>
  <si>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</si>
  <si>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</si>
  <si>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</si>
  <si>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</si>
  <si>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</si>
  <si>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</si>
  <si>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</si>
  <si>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</si>
  <si>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</si>
  <si>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</si>
  <si>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</si>
  <si>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</si>
  <si>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</si>
  <si>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</si>
  <si>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</si>
  <si>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</si>
  <si>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</si>
  <si>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</si>
  <si>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</si>
  <si>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</si>
  <si>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</si>
  <si>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</si>
  <si>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</si>
  <si>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</si>
  <si>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</si>
  <si>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</si>
  <si>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</si>
  <si>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</si>
  <si>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</si>
  <si>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</si>
  <si>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</si>
  <si>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</si>
  <si>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</si>
  <si>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</si>
  <si>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</si>
  <si>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</si>
  <si>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</si>
  <si>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</si>
  <si>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</si>
  <si>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</si>
  <si>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</si>
  <si>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</si>
  <si>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</si>
  <si>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</si>
  <si>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</si>
  <si>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</si>
  <si>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</si>
  <si>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</si>
  <si>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</si>
  <si>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</si>
  <si>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</si>
  <si>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</si>
  <si>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</si>
  <si>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</si>
  <si>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</si>
  <si>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</si>
  <si>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</si>
  <si>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</si>
  <si>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</si>
  <si>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</si>
  <si>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</si>
  <si>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</si>
  <si>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</si>
  <si>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</si>
  <si>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</si>
  <si>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</si>
  <si>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</si>
  <si>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</si>
  <si>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</si>
  <si>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</si>
  <si>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</si>
  <si>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</si>
  <si>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</si>
  <si>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</si>
  <si>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</si>
  <si>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</si>
  <si>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</si>
  <si>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</si>
  <si>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</si>
  <si>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</si>
  <si>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</si>
  <si>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</si>
  <si>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</si>
  <si>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</si>
  <si>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</si>
  <si>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</si>
  <si>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</si>
  <si>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</si>
  <si>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</si>
  <si>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</si>
  <si>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</si>
  <si>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</si>
  <si>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</si>
  <si>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</si>
  <si>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</si>
  <si>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</si>
  <si>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</si>
  <si>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</si>
  <si>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</si>
  <si>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</si>
  <si>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</si>
  <si>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</si>
  <si>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</si>
  <si>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</si>
  <si>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</si>
  <si>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</si>
  <si>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</si>
  <si>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</si>
  <si>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</si>
  <si>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</si>
  <si>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</si>
  <si>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</si>
  <si>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</si>
  <si>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</si>
  <si>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</si>
  <si>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</si>
  <si>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</si>
  <si>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</si>
  <si>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</si>
  <si>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</si>
  <si>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</si>
  <si>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</si>
  <si>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</si>
  <si>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</si>
  <si>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</si>
  <si>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</si>
  <si>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</si>
  <si>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</si>
  <si>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</si>
  <si>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</si>
  <si>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</si>
  <si>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</si>
  <si>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</si>
  <si>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</si>
  <si>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</si>
  <si>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</si>
  <si>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</si>
  <si>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</si>
  <si>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</si>
  <si>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</si>
  <si>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</si>
  <si>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</si>
  <si>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</si>
  <si>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</si>
  <si>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</si>
  <si>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</si>
  <si>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</si>
  <si>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</si>
  <si>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</si>
  <si>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</si>
  <si>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</si>
  <si>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</si>
  <si>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</si>
  <si>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</si>
  <si>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</si>
  <si>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</si>
  <si>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</si>
  <si>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</si>
  <si>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</si>
  <si>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</si>
  <si>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</si>
  <si>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</si>
  <si>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</si>
  <si>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</si>
  <si>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</si>
  <si>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</si>
  <si>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</si>
  <si>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</si>
  <si>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</si>
  <si>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</si>
  <si>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</si>
  <si>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</si>
  <si>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</si>
  <si>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</si>
  <si>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</si>
  <si>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</si>
  <si>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</si>
  <si>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</si>
  <si>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</si>
  <si>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</si>
  <si>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</si>
  <si>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</si>
  <si>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</si>
  <si>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</si>
  <si>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</si>
  <si>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</si>
  <si>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</si>
  <si>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</si>
  <si>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</si>
  <si>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</si>
  <si>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</si>
  <si>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</si>
  <si>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</si>
  <si>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</si>
  <si>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</si>
  <si>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</si>
  <si>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</si>
  <si>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</si>
  <si>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</si>
  <si>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</si>
  <si>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</si>
  <si>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</si>
  <si>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</si>
  <si>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</si>
  <si>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</si>
  <si>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</si>
  <si>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</si>
  <si>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</si>
  <si>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</si>
  <si>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</si>
  <si>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</si>
  <si>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</si>
  <si>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</si>
  <si>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</si>
  <si>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</si>
  <si>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</si>
  <si>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</si>
  <si>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</si>
  <si>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</si>
  <si>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</si>
  <si>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</si>
  <si>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</si>
  <si>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</si>
  <si>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</si>
  <si>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</si>
  <si>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</si>
  <si>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</si>
  <si>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</si>
  <si>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</si>
  <si>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</si>
  <si>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</si>
  <si>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</si>
  <si>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</si>
  <si>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</si>
  <si>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</si>
  <si>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</si>
  <si>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</si>
  <si>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</si>
  <si>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</si>
  <si>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</si>
  <si>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</si>
  <si>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</si>
  <si>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</si>
  <si>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</si>
  <si>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</si>
  <si>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</si>
  <si>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</si>
  <si>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</si>
  <si>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</si>
  <si>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</si>
  <si>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</si>
  <si>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</si>
  <si>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</si>
  <si>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</si>
  <si>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</si>
  <si>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</si>
  <si>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</si>
  <si>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</si>
  <si>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</si>
  <si>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</si>
  <si>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</si>
  <si>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</si>
  <si>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</si>
  <si>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</si>
  <si>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</si>
  <si>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</si>
  <si>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</si>
  <si>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</si>
  <si>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</si>
  <si>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</si>
  <si>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</si>
  <si>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</si>
  <si>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</si>
  <si>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</si>
  <si>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</si>
  <si>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</si>
  <si>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</si>
  <si>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</si>
  <si>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</si>
  <si>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</si>
  <si>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</si>
  <si>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</si>
  <si>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</si>
  <si>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</si>
  <si>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</si>
  <si>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</si>
  <si>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</si>
  <si>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</si>
  <si>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</si>
  <si>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</si>
  <si>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</si>
  <si>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</si>
  <si>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</si>
  <si>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</si>
  <si>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</si>
  <si>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</si>
  <si>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</si>
  <si>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</si>
  <si>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</si>
  <si>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</si>
  <si>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</si>
  <si>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</si>
  <si>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</si>
  <si>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</si>
  <si>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</si>
  <si>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</si>
  <si>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</si>
  <si>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</si>
  <si>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</si>
  <si>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</si>
  <si>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</si>
  <si>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</si>
  <si>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</si>
  <si>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</si>
  <si>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</si>
  <si>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</si>
  <si>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</si>
  <si>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</si>
  <si>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</si>
  <si>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</si>
  <si>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</si>
  <si>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</si>
  <si>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</si>
  <si>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</si>
  <si>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</si>
  <si>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</si>
  <si>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</si>
  <si>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</si>
  <si>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</si>
  <si>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</si>
  <si>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</si>
  <si>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</si>
  <si>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</si>
  <si>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</si>
  <si>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</si>
  <si>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</si>
  <si>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</si>
  <si>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</si>
  <si>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</si>
  <si>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</si>
  <si>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</si>
  <si>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</si>
  <si>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</si>
  <si>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</si>
  <si>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</si>
  <si>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</si>
  <si>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</si>
  <si>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</si>
  <si>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</si>
  <si>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</si>
  <si>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</si>
  <si>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</si>
  <si>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</si>
  <si>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</si>
  <si>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</si>
  <si>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</si>
  <si>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</si>
  <si>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</si>
  <si>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</si>
  <si>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</si>
  <si>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</si>
  <si>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</si>
  <si>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</si>
  <si>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</si>
  <si>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</si>
  <si>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</si>
  <si>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</si>
  <si>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</si>
  <si>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</si>
  <si>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</si>
  <si>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</si>
  <si>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</si>
  <si>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</si>
  <si>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</si>
  <si>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</si>
  <si>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</si>
  <si>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</si>
  <si>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</si>
  <si>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</si>
  <si>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</si>
  <si>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</si>
  <si>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</si>
  <si>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</si>
  <si>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</si>
  <si>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</si>
  <si>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</si>
  <si>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</si>
  <si>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</si>
  <si>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</si>
  <si>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</si>
  <si>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</si>
  <si>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</si>
  <si>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</si>
  <si>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</si>
  <si>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</si>
  <si>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</si>
  <si>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</si>
  <si>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</si>
  <si>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</si>
  <si>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</si>
  <si>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</si>
  <si>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</si>
  <si>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</si>
  <si>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</si>
  <si>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</si>
  <si>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</si>
  <si>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</si>
  <si>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</si>
  <si>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</si>
  <si>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</si>
  <si>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</si>
  <si>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</si>
  <si>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</si>
  <si>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</si>
  <si>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</si>
  <si>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</si>
  <si>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</si>
  <si>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</si>
  <si>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</si>
  <si>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</si>
  <si>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</si>
  <si>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</si>
  <si>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</si>
  <si>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</si>
  <si>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</si>
  <si>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</si>
  <si>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</si>
  <si>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</si>
  <si>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</si>
  <si>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</si>
  <si>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</si>
  <si>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</si>
  <si>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</si>
  <si>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</si>
  <si>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</si>
  <si>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</si>
  <si>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</si>
  <si>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</si>
  <si>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</si>
  <si>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</si>
  <si>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</si>
  <si>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</si>
  <si>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</si>
  <si>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</si>
  <si>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</si>
  <si>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</si>
  <si>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</si>
  <si>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</si>
  <si>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</si>
  <si>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</si>
  <si>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</si>
  <si>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</si>
  <si>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</si>
  <si>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</si>
  <si>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</si>
  <si>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</si>
  <si>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</si>
  <si>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</si>
  <si>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</si>
  <si>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</si>
  <si>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</si>
  <si>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</si>
  <si>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</si>
  <si>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</si>
  <si>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</si>
  <si>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</si>
  <si>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</si>
  <si>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</si>
  <si>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</si>
  <si>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</si>
  <si>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</si>
  <si>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</si>
  <si>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</si>
  <si>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</si>
  <si>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</si>
  <si>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</si>
  <si>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</si>
  <si>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</si>
  <si>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</si>
  <si>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</si>
  <si>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</si>
  <si>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</si>
  <si>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</si>
  <si>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</si>
  <si>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</si>
  <si>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</si>
  <si>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</si>
  <si>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</si>
  <si>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</si>
  <si>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</si>
  <si>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</si>
  <si>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</si>
  <si>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</si>
  <si>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</si>
  <si>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</si>
  <si>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</si>
  <si>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</si>
  <si>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</si>
  <si>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</si>
  <si>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</si>
  <si>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</si>
  <si>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</si>
  <si>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</si>
  <si>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</si>
  <si>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</si>
  <si>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</si>
  <si>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</si>
  <si>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</si>
  <si>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</si>
  <si>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</si>
  <si>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</si>
  <si>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</si>
  <si>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</si>
  <si>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</si>
  <si>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</si>
  <si>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</si>
  <si>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</si>
  <si>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</si>
  <si>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</si>
  <si>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</si>
  <si>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</si>
  <si>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</si>
  <si>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</si>
  <si>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</si>
  <si>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</si>
  <si>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</si>
  <si>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</si>
  <si>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</si>
  <si>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</si>
  <si>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</si>
  <si>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</si>
  <si>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</si>
  <si>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</si>
  <si>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</si>
  <si>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</si>
  <si>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</si>
  <si>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</si>
  <si>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</si>
  <si>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</si>
  <si>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</si>
  <si>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</si>
  <si>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</si>
  <si>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</si>
  <si>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</si>
  <si>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</si>
  <si>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</si>
  <si>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</si>
  <si>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</si>
  <si>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</si>
  <si>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</si>
  <si>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</si>
  <si>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</si>
  <si>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</si>
  <si>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</si>
  <si>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</si>
  <si>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</si>
  <si>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</si>
  <si>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</si>
  <si>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</si>
  <si>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</si>
  <si>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</si>
  <si>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</si>
  <si>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</si>
  <si>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</si>
  <si>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</si>
  <si>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</si>
  <si>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</si>
  <si>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</si>
  <si>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</si>
  <si>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</si>
  <si>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</si>
  <si>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</si>
  <si>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</si>
  <si>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</si>
  <si>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</si>
  <si>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</si>
  <si>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</si>
  <si>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</si>
  <si>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</si>
  <si>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</si>
  <si>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</si>
  <si>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</si>
  <si>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</si>
  <si>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</si>
  <si>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</si>
  <si>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</si>
  <si>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</si>
  <si>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</si>
  <si>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</si>
  <si>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</si>
  <si>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</si>
  <si>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</si>
  <si>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</si>
  <si>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</si>
  <si>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</si>
  <si>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</si>
  <si>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</si>
  <si>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</si>
  <si>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</si>
  <si>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</si>
  <si>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</si>
  <si>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</si>
  <si>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</si>
  <si>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</si>
  <si>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</si>
  <si>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</si>
  <si>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</si>
  <si>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</si>
  <si>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</si>
  <si>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</si>
  <si>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</si>
  <si>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</si>
  <si>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</si>
  <si>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</si>
  <si>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</si>
  <si>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</si>
  <si>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</si>
  <si>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</si>
  <si>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</si>
  <si>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</si>
  <si>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</si>
  <si>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</si>
  <si>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</si>
  <si>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</si>
  <si>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</si>
  <si>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</si>
  <si>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</si>
  <si>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</si>
  <si>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</si>
  <si>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</si>
  <si>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</si>
  <si>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</si>
  <si>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</si>
  <si>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</si>
  <si>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</si>
  <si>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</si>
  <si>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</si>
  <si>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</si>
  <si>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</si>
  <si>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</si>
  <si>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</si>
  <si>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</si>
  <si>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</si>
  <si>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</si>
  <si>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</si>
  <si>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</si>
  <si>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</si>
  <si>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</si>
  <si>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</si>
  <si>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</si>
  <si>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</si>
  <si>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</si>
  <si>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</si>
  <si>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</si>
  <si>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</si>
  <si>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</si>
  <si>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</si>
  <si>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</si>
  <si>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</si>
  <si>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</si>
  <si>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</si>
  <si>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</si>
  <si>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</si>
  <si>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</si>
  <si>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</si>
  <si>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</si>
  <si>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</si>
  <si>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</si>
  <si>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</si>
  <si>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</si>
  <si>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</si>
  <si>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</si>
  <si>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</si>
  <si>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</si>
  <si>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</si>
  <si>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</si>
  <si>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</si>
  <si>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</si>
  <si>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</si>
  <si>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</si>
  <si>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</si>
  <si>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</si>
  <si>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</si>
  <si>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</si>
  <si>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</si>
  <si>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</si>
  <si>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</si>
  <si>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</si>
  <si>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</si>
  <si>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</si>
  <si>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</si>
  <si>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</si>
  <si>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</si>
  <si>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</si>
  <si>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</si>
  <si>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</si>
  <si>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</si>
  <si>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</si>
  <si>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</si>
  <si>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</si>
  <si>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</si>
  <si>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</si>
  <si>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</si>
  <si>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</si>
  <si>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</si>
  <si>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</si>
  <si>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</si>
  <si>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</si>
  <si>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</si>
  <si>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</si>
  <si>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</si>
  <si>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</si>
  <si>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</si>
  <si>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</si>
  <si>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</si>
  <si>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</si>
  <si>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</si>
  <si>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</si>
  <si>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</si>
  <si>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</si>
  <si>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</si>
  <si>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</si>
  <si>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</si>
  <si>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</si>
  <si>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</si>
  <si>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</si>
  <si>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</si>
  <si>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</si>
  <si>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</si>
  <si>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</si>
  <si>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</si>
  <si>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</si>
  <si>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</si>
  <si>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</si>
  <si>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</si>
  <si>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</si>
  <si>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</si>
  <si>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</si>
  <si>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</si>
  <si>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</si>
  <si>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</si>
  <si>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</si>
  <si>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</si>
  <si>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</si>
  <si>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</si>
  <si>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</si>
  <si>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</si>
  <si>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</si>
  <si>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</si>
  <si>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</si>
  <si>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</si>
  <si>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</si>
  <si>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</si>
  <si>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</si>
  <si>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</si>
  <si>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</si>
  <si>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</si>
  <si>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</si>
  <si>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</si>
  <si>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</si>
  <si>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</si>
  <si>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</si>
  <si>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</si>
  <si>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</si>
  <si>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</si>
  <si>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</si>
  <si>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</si>
  <si>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</si>
  <si>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</si>
  <si>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</si>
  <si>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</si>
  <si>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</si>
  <si>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</si>
  <si>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</si>
  <si>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</si>
  <si>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</si>
  <si>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</si>
  <si>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</si>
  <si>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</si>
  <si>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</si>
  <si>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</si>
  <si>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</si>
  <si>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</si>
  <si>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</si>
  <si>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</si>
  <si>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</si>
  <si>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</si>
  <si>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</si>
  <si>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</si>
  <si>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</si>
  <si>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</si>
  <si>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</si>
  <si>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</si>
  <si>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</si>
  <si>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</si>
  <si>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</si>
  <si>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</si>
  <si>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</si>
  <si>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</si>
  <si>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</si>
  <si>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</si>
  <si>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</si>
  <si>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</si>
  <si>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</si>
  <si>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</si>
  <si>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</si>
  <si>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</si>
  <si>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</si>
  <si>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</si>
  <si>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</si>
  <si>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</si>
  <si>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</si>
  <si>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</si>
  <si>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</si>
  <si>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</si>
  <si>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</si>
  <si>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</si>
  <si>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</si>
  <si>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</si>
  <si>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</si>
  <si>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</si>
  <si>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</si>
  <si>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</si>
  <si>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</si>
  <si>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</si>
  <si>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</si>
  <si>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</si>
  <si>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</si>
  <si>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</si>
  <si>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</si>
  <si>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</si>
  <si>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</si>
  <si>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</si>
  <si>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</si>
  <si>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</si>
  <si>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</si>
  <si>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</si>
  <si>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</si>
  <si>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</si>
  <si>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</si>
  <si>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</si>
  <si>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</si>
  <si>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</si>
  <si>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</si>
  <si>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</si>
  <si>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</si>
  <si>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</si>
  <si>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</si>
  <si>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</si>
  <si>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</si>
  <si>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</si>
  <si>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</si>
  <si>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</si>
  <si>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</si>
  <si>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</si>
  <si>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</si>
  <si>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</si>
  <si>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</si>
  <si>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</si>
  <si>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</si>
  <si>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</si>
  <si>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</si>
  <si>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</si>
  <si>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</si>
  <si>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</si>
  <si>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</si>
  <si>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</si>
  <si>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</si>
  <si>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</si>
  <si>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</si>
  <si>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</si>
  <si>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</si>
  <si>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</si>
  <si>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</si>
  <si>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</si>
  <si>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</si>
  <si>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</si>
  <si>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</si>
  <si>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</si>
  <si>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</si>
  <si>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</si>
  <si>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</si>
  <si>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</si>
  <si>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</si>
  <si>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</si>
  <si>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</si>
  <si>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</si>
  <si>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</si>
  <si>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</si>
  <si>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</si>
  <si>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</si>
  <si>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</si>
  <si>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</si>
  <si>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</si>
  <si>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</si>
  <si>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</si>
  <si>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</si>
  <si>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</si>
  <si>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</si>
  <si>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</si>
  <si>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</si>
  <si>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</si>
  <si>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</si>
  <si>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</si>
  <si>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</si>
  <si>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</si>
  <si>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</si>
  <si>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</si>
  <si>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</si>
  <si>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</si>
  <si>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</si>
  <si>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</si>
  <si>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</si>
  <si>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</si>
  <si>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</si>
  <si>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</si>
  <si>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</si>
  <si>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</si>
  <si>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</si>
  <si>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</si>
  <si>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</si>
  <si>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</si>
  <si>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</si>
  <si>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</si>
  <si>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</si>
  <si>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</si>
  <si>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</si>
  <si>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</si>
  <si>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</si>
  <si>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</si>
  <si>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</si>
  <si>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</si>
  <si>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</si>
  <si>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</si>
  <si>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</si>
  <si>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</si>
  <si>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</si>
  <si>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</si>
  <si>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</si>
  <si>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</si>
  <si>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</si>
  <si>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</si>
  <si>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</si>
  <si>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</si>
  <si>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</si>
  <si>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</si>
  <si>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</si>
  <si>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</si>
  <si>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</si>
  <si>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</si>
  <si>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</si>
  <si>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</si>
  <si>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</si>
  <si>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</si>
  <si>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</si>
  <si>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</si>
  <si>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</si>
  <si>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</si>
  <si>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</si>
  <si>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</si>
  <si>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</si>
  <si>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</si>
  <si>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</si>
  <si>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</si>
  <si>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</si>
  <si>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</si>
  <si>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</si>
  <si>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</si>
  <si>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</si>
  <si>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</si>
  <si>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</si>
  <si>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</si>
  <si>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</si>
  <si>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</si>
  <si>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</si>
  <si>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</si>
  <si>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</si>
  <si>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</si>
  <si>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</si>
  <si>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</si>
  <si>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</si>
  <si>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</si>
  <si>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</si>
  <si>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</si>
  <si>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</si>
  <si>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</si>
  <si>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</si>
  <si>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</si>
  <si>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</si>
  <si>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</si>
  <si>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</si>
  <si>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</si>
  <si>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</si>
  <si>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</si>
  <si>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</si>
  <si>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</si>
  <si>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</si>
  <si>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</si>
  <si>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</si>
  <si>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</si>
  <si>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</si>
  <si>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</si>
  <si>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</si>
  <si>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</si>
  <si>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</si>
  <si>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</si>
  <si>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</si>
  <si>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</si>
  <si>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</si>
  <si>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</si>
  <si>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</si>
  <si>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</si>
  <si>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</si>
  <si>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</si>
  <si>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</si>
  <si>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</si>
  <si>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</si>
  <si>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</si>
  <si>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</si>
  <si>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</si>
  <si>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</si>
  <si>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</si>
  <si>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</si>
  <si>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</si>
  <si>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</si>
  <si>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</si>
  <si>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</si>
  <si>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</si>
  <si>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</si>
  <si>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</si>
  <si>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</si>
  <si>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</si>
  <si>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</si>
  <si>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</si>
  <si>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</si>
  <si>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</si>
  <si>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</si>
  <si>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</si>
  <si>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</si>
  <si>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</si>
  <si>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</si>
  <si>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</si>
  <si>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</si>
  <si>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</si>
  <si>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</si>
  <si>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</si>
  <si>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</si>
  <si>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</si>
  <si>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</si>
  <si>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</si>
  <si>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</si>
  <si>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</si>
  <si>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</si>
  <si>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</si>
  <si>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</si>
  <si>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</si>
  <si>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</si>
  <si>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</si>
  <si>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</si>
  <si>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</si>
  <si>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</si>
  <si>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</si>
  <si>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</si>
  <si>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</si>
  <si>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</si>
  <si>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</si>
  <si>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</si>
  <si>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</si>
  <si>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</si>
  <si>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</si>
  <si>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</si>
  <si>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</si>
  <si>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</si>
  <si>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</si>
  <si>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</si>
  <si>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</si>
  <si>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</si>
  <si>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</si>
  <si>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</si>
  <si>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</si>
  <si>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</si>
  <si>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</si>
  <si>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</si>
  <si>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</si>
  <si>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</si>
  <si>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</si>
  <si>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</si>
  <si>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</si>
  <si>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</si>
  <si>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</si>
  <si>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</si>
  <si>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</si>
  <si>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</si>
  <si>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</si>
  <si>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</si>
  <si>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</si>
  <si>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</si>
  <si>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</si>
  <si>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</si>
  <si>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</si>
  <si>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</si>
  <si>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</si>
  <si>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</si>
  <si>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</si>
  <si>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</si>
  <si>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</si>
  <si>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</si>
  <si>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</si>
  <si>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</si>
  <si>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</si>
  <si>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</si>
  <si>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</si>
  <si>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</si>
  <si>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</si>
  <si>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</si>
  <si>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</si>
  <si>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</si>
  <si>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</si>
  <si>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</si>
  <si>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</si>
  <si>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</si>
  <si>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</si>
  <si>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</si>
  <si>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</si>
  <si>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</si>
  <si>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</si>
  <si>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</si>
  <si>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</si>
  <si>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</si>
  <si>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</si>
  <si>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</si>
  <si>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</si>
  <si>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</si>
  <si>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</si>
  <si>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</si>
  <si>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</si>
  <si>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</si>
  <si>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</si>
  <si>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</si>
  <si>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</si>
  <si>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</si>
  <si>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</si>
  <si>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</si>
  <si>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</si>
  <si>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</si>
  <si>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</si>
  <si>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</si>
  <si>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</si>
  <si>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</si>
  <si>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</si>
  <si>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</si>
  <si>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</si>
  <si>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</si>
  <si>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</si>
  <si>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</si>
  <si>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</si>
  <si>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</si>
  <si>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</si>
  <si>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</si>
  <si>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</si>
  <si>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</si>
  <si>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</si>
  <si>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</si>
  <si>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</si>
  <si>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</si>
  <si>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</si>
  <si>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</si>
  <si>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</si>
  <si>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</si>
  <si>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</si>
  <si>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</si>
  <si>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</si>
  <si>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</si>
  <si>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</si>
  <si>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</si>
  <si>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</si>
  <si>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</si>
  <si>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</si>
  <si>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</si>
  <si>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</si>
  <si>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</si>
  <si>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</si>
  <si>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</si>
  <si>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</si>
  <si>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</si>
  <si>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</si>
  <si>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</si>
  <si>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</si>
  <si>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</si>
  <si>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</si>
  <si>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</si>
  <si>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</si>
  <si>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</si>
  <si>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</si>
  <si>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</si>
  <si>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</si>
  <si>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</si>
  <si>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</si>
  <si>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</si>
  <si>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</si>
  <si>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</si>
  <si>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</si>
  <si>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</si>
  <si>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</si>
  <si>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</si>
  <si>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</si>
  <si>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</si>
  <si>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</si>
  <si>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</si>
  <si>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</si>
  <si>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</si>
  <si>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</si>
  <si>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</si>
  <si>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</si>
  <si>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</si>
  <si>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</si>
  <si>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</si>
  <si>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</si>
  <si>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</si>
  <si>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</si>
  <si>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</si>
  <si>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</si>
  <si>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</si>
  <si>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</si>
  <si>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</si>
  <si>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</si>
  <si>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</si>
  <si>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</si>
  <si>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</si>
  <si>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</si>
  <si>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</si>
  <si>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</si>
  <si>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</si>
  <si>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</si>
  <si>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</si>
  <si>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</si>
  <si>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</si>
  <si>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</si>
  <si>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</si>
  <si>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</si>
  <si>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</si>
  <si>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</si>
  <si>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</si>
  <si>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</si>
  <si>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</si>
  <si>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</si>
  <si>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</si>
  <si>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</si>
  <si>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</si>
  <si>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</si>
  <si>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</si>
  <si>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</si>
  <si>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</si>
  <si>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</si>
  <si>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</si>
  <si>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</si>
  <si>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</si>
  <si>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</si>
  <si>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</si>
  <si>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</si>
  <si>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</si>
  <si>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</si>
  <si>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</si>
  <si>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</si>
  <si>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</si>
  <si>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</si>
  <si>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</si>
  <si>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</si>
  <si>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</si>
  <si>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</si>
  <si>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</si>
  <si>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</si>
  <si>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</si>
  <si>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</si>
  <si>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</si>
  <si>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</si>
  <si>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</si>
  <si>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</si>
  <si>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</si>
  <si>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</si>
  <si>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</si>
  <si>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</si>
  <si>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</si>
  <si>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</si>
  <si>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</si>
  <si>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</si>
  <si>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</si>
  <si>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</si>
  <si>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</si>
  <si>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</si>
  <si>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</si>
  <si>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</si>
  <si>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</si>
  <si>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</si>
  <si>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</si>
  <si>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</si>
  <si>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</si>
  <si>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</si>
  <si>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</si>
  <si>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</si>
  <si>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</si>
  <si>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</si>
  <si>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</si>
  <si>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</si>
  <si>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</si>
  <si>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</si>
  <si>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</si>
  <si>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</si>
  <si>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</si>
  <si>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</si>
  <si>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</si>
  <si>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</si>
  <si>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</si>
  <si>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</si>
  <si>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</si>
  <si>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</si>
  <si>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</si>
  <si>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</si>
  <si>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</si>
  <si>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</si>
  <si>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</si>
  <si>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</si>
  <si>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</si>
  <si>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</si>
  <si>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</si>
  <si>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</si>
  <si>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</si>
  <si>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</si>
  <si>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</si>
  <si>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</si>
  <si>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</si>
  <si>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</si>
  <si>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</si>
  <si>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</si>
  <si>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</si>
  <si>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</si>
  <si>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</si>
  <si>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</si>
  <si>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</si>
  <si>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</si>
  <si>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</si>
  <si>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</si>
  <si>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</si>
  <si>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</si>
  <si>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</si>
  <si>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</si>
  <si>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</si>
  <si>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</si>
  <si>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</si>
  <si>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</si>
  <si>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</si>
  <si>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</si>
  <si>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</si>
  <si>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</si>
  <si>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</si>
  <si>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</si>
  <si>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</si>
  <si>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</si>
  <si>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</si>
  <si>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</si>
  <si>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</si>
  <si>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</si>
  <si>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</si>
  <si>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</si>
  <si>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</si>
  <si>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</si>
  <si>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</si>
  <si>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</si>
  <si>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</si>
  <si>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</si>
  <si>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</si>
  <si>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</si>
  <si>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</si>
  <si>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</si>
  <si>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</si>
  <si>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</si>
  <si>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</si>
  <si>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</si>
  <si>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</si>
  <si>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</si>
  <si>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</si>
  <si>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</si>
  <si>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</si>
  <si>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</si>
  <si>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</si>
  <si>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</si>
  <si>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</si>
  <si>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</si>
  <si>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</si>
  <si>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</si>
  <si>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</si>
  <si>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</si>
  <si>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</si>
  <si>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</si>
  <si>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</si>
  <si>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</si>
  <si>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</si>
  <si>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</si>
  <si>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</si>
  <si>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</si>
  <si>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</si>
  <si>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</si>
  <si>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</si>
  <si>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</si>
  <si>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</si>
  <si>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</si>
  <si>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</si>
  <si>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</si>
  <si>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</si>
  <si>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</si>
  <si>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</si>
  <si>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</si>
  <si>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</si>
  <si>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</si>
  <si>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</si>
  <si>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</si>
  <si>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</si>
  <si>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</si>
  <si>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</si>
  <si>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</si>
  <si>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</si>
  <si>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</si>
  <si>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</si>
  <si>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</si>
  <si>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</si>
  <si>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</si>
  <si>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</si>
  <si>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</si>
  <si>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</si>
  <si>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</si>
  <si>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</si>
  <si>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</si>
  <si>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</si>
  <si>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</si>
  <si>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</si>
  <si>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</si>
  <si>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</si>
  <si>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</si>
  <si>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</si>
  <si>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</si>
  <si>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</si>
  <si>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</si>
  <si>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</si>
  <si>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</si>
  <si>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</si>
  <si>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</si>
  <si>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</si>
  <si>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</si>
  <si>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</si>
  <si>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</si>
  <si>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</si>
  <si>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</si>
  <si>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</si>
  <si>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</si>
  <si>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</si>
  <si>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</si>
  <si>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</si>
  <si>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</si>
  <si>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</si>
  <si>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</si>
  <si>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</si>
  <si>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</si>
  <si>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</si>
  <si>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</si>
  <si>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</si>
  <si>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</si>
  <si>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</si>
  <si>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</si>
  <si>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</si>
  <si>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</si>
  <si>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</si>
  <si>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</si>
  <si>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</si>
  <si>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</si>
  <si>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</si>
  <si>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</si>
  <si>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</si>
  <si>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</si>
  <si>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</si>
  <si>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</si>
  <si>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</si>
  <si>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</si>
  <si>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</si>
  <si>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</si>
  <si>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</si>
  <si>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</si>
  <si>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</si>
  <si>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</si>
  <si>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</si>
  <si>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</si>
  <si>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</si>
  <si>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</si>
  <si>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</si>
  <si>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</si>
  <si>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</si>
  <si>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</si>
  <si>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</si>
  <si>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</si>
  <si>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</si>
  <si>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</si>
  <si>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</si>
  <si>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</si>
  <si>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</si>
  <si>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</si>
  <si>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</si>
  <si>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</si>
  <si>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</si>
  <si>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</si>
  <si>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</si>
  <si>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</si>
  <si>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</si>
  <si>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</si>
  <si>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</si>
  <si>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</si>
  <si>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</si>
  <si>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</si>
  <si>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</si>
  <si>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</si>
  <si>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</si>
  <si>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</si>
  <si>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</si>
  <si>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</si>
  <si>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</si>
  <si>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</si>
  <si>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</si>
  <si>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</si>
  <si>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</si>
  <si>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</si>
  <si>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</si>
  <si>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</si>
  <si>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</si>
  <si>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</si>
  <si>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</si>
  <si>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</si>
  <si>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</si>
  <si>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</si>
  <si>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</si>
  <si>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</si>
  <si>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</si>
  <si>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</si>
  <si>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</si>
  <si>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</si>
  <si>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</si>
  <si>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</si>
  <si>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</si>
  <si>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</si>
  <si>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</si>
  <si>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</si>
  <si>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</si>
  <si>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</si>
  <si>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</si>
  <si>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</si>
  <si>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</si>
  <si>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</si>
  <si>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</si>
  <si>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</si>
  <si>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</si>
  <si>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</si>
  <si>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</si>
  <si>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</si>
  <si>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</si>
  <si>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</si>
  <si>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</si>
  <si>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</si>
  <si>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</si>
  <si>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</si>
  <si>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</si>
  <si>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</si>
  <si>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</si>
  <si>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</si>
  <si>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</si>
  <si>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</si>
  <si>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</si>
  <si>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</si>
  <si>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</si>
  <si>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</si>
  <si>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</si>
  <si>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</si>
  <si>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</si>
  <si>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</si>
  <si>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</si>
  <si>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</si>
  <si>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</si>
  <si>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</si>
  <si>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</si>
  <si>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</si>
  <si>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</si>
  <si>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</si>
  <si>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</si>
  <si>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</si>
  <si>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</si>
  <si>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</si>
  <si>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</si>
  <si>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</si>
  <si>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</si>
  <si>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</si>
  <si>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</si>
  <si>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</si>
  <si>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</si>
  <si>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</si>
  <si>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</si>
  <si>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</si>
  <si>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</si>
  <si>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</si>
  <si>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</si>
  <si>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</si>
  <si>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</si>
  <si>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</si>
  <si>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</si>
  <si>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</si>
  <si>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</si>
  <si>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</si>
  <si>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</si>
  <si>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</si>
  <si>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</si>
  <si>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</si>
  <si>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</si>
  <si>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</si>
  <si>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</si>
  <si>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</si>
  <si>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</si>
  <si>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</si>
  <si>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</si>
  <si>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</si>
  <si>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</si>
  <si>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</si>
  <si>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</si>
  <si>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</si>
  <si>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</si>
  <si>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</si>
  <si>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</si>
  <si>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</si>
  <si>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</si>
  <si>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</si>
  <si>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</si>
  <si>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</si>
  <si>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</si>
  <si>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</si>
  <si>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</si>
  <si>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</si>
  <si>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</si>
  <si>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</si>
  <si>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</si>
  <si>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</si>
  <si>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</si>
  <si>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</si>
  <si>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</si>
  <si>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</si>
  <si>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</si>
  <si>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</si>
  <si>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</si>
  <si>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</si>
  <si>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</si>
  <si>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</si>
  <si>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</si>
  <si>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</si>
  <si>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</si>
  <si>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</si>
  <si>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</si>
  <si>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</si>
  <si>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</si>
  <si>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</si>
  <si>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</si>
  <si>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</si>
  <si>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</si>
  <si>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</si>
  <si>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</si>
  <si>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</si>
  <si>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</si>
  <si>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</si>
  <si>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</si>
  <si>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</si>
  <si>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</si>
  <si>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</si>
  <si>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</si>
  <si>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</si>
  <si>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</si>
  <si>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</si>
  <si>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</si>
  <si>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</si>
  <si>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</si>
  <si>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</si>
  <si>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</si>
  <si>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</si>
  <si>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</si>
  <si>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</si>
  <si>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</si>
  <si>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</si>
  <si>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</si>
  <si>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</si>
  <si>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</si>
  <si>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</si>
  <si>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</si>
  <si>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</si>
  <si>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</si>
  <si>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</si>
  <si>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</si>
  <si>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</si>
  <si>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</si>
  <si>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</si>
  <si>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</si>
  <si>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</si>
  <si>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</si>
  <si>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</si>
  <si>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</si>
  <si>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</si>
  <si>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</si>
  <si>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</si>
  <si>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</si>
  <si>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</si>
  <si>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</si>
  <si>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</si>
  <si>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</si>
  <si>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</si>
  <si>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</si>
  <si>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</si>
  <si>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</si>
  <si>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</si>
  <si>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</si>
  <si>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</si>
  <si>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</si>
  <si>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</si>
  <si>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</si>
  <si>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</si>
  <si>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</si>
  <si>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</si>
  <si>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</si>
  <si>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</si>
  <si>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</si>
  <si>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</si>
  <si>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</si>
  <si>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</si>
  <si>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</si>
  <si>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</si>
  <si>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</si>
  <si>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</si>
  <si>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</si>
  <si>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</si>
  <si>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</si>
  <si>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</si>
  <si>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</si>
  <si>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</si>
  <si>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</si>
  <si>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</si>
  <si>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</si>
  <si>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</si>
  <si>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</si>
  <si>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</si>
  <si>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</si>
  <si>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</si>
  <si>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</si>
  <si>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</si>
  <si>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</si>
  <si>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</si>
  <si>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</si>
  <si>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</si>
  <si>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</si>
  <si>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</si>
  <si>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</si>
  <si>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</si>
  <si>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</si>
  <si>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</si>
  <si>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</si>
  <si>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</si>
  <si>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</si>
  <si>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</si>
  <si>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</si>
  <si>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</si>
  <si>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</si>
  <si>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</si>
  <si>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</si>
  <si>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</si>
  <si>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</si>
  <si>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</si>
  <si>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</si>
  <si>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</si>
  <si>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</si>
  <si>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</si>
  <si>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</si>
  <si>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</si>
  <si>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</si>
  <si>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</si>
  <si>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</si>
  <si>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</si>
  <si>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</si>
  <si>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</si>
  <si>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</si>
  <si>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</si>
  <si>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</si>
  <si>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</si>
  <si>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</si>
  <si>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</si>
  <si>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</si>
  <si>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</si>
  <si>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</si>
  <si>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</si>
  <si>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</si>
  <si>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</si>
  <si>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</si>
  <si>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</si>
  <si>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</si>
  <si>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</si>
  <si>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</si>
  <si>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</si>
  <si>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</si>
  <si>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</si>
  <si>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</si>
  <si>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</si>
  <si>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</si>
  <si>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</si>
  <si>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</si>
  <si>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</si>
  <si>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</si>
  <si>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</si>
  <si>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</si>
  <si>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</si>
  <si>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</si>
  <si>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</si>
  <si>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</si>
  <si>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</si>
  <si>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</si>
  <si>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</si>
  <si>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</si>
  <si>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</si>
  <si>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</si>
  <si>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</si>
  <si>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</si>
  <si>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</si>
  <si>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</si>
  <si>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</si>
  <si>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</si>
  <si>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</si>
  <si>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</si>
  <si>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</si>
  <si>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</si>
  <si>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</si>
  <si>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</si>
  <si>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</si>
  <si>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</si>
  <si>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</si>
  <si>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</si>
  <si>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</si>
  <si>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</si>
  <si>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</si>
  <si>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</si>
  <si>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</si>
  <si>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</si>
  <si>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</si>
  <si>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</si>
  <si>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</si>
  <si>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</si>
  <si>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</si>
  <si>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</si>
  <si>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</si>
  <si>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</si>
  <si>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</si>
  <si>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</si>
  <si>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</si>
  <si>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</si>
  <si>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</si>
  <si>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</si>
  <si>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</si>
  <si>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</si>
  <si>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</si>
  <si>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</si>
  <si>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</si>
  <si>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</si>
  <si>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</si>
  <si>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</si>
  <si>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</si>
  <si>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</si>
  <si>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</si>
  <si>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</si>
  <si>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</si>
  <si>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</si>
  <si>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</si>
  <si>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</si>
  <si>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</si>
  <si>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</si>
  <si>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</si>
  <si>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</si>
  <si>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</si>
  <si>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</si>
  <si>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</si>
  <si>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</si>
  <si>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</si>
  <si>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</si>
  <si>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</si>
  <si>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</si>
  <si>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</si>
  <si>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</si>
  <si>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</si>
  <si>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</si>
  <si>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</si>
  <si>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</si>
  <si>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</si>
  <si>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</si>
  <si>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</si>
  <si>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</si>
  <si>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</si>
  <si>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</si>
  <si>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</si>
  <si>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</si>
  <si>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</si>
  <si>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</si>
  <si>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</si>
  <si>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</si>
  <si>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</si>
  <si>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</si>
  <si>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</si>
  <si>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</si>
  <si>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</si>
  <si>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</si>
  <si>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</si>
  <si>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</si>
  <si>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</si>
  <si>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</si>
  <si>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</si>
  <si>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</si>
  <si>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</si>
  <si>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</si>
  <si>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</si>
  <si>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</si>
  <si>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</si>
  <si>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</si>
  <si>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</si>
  <si>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</si>
  <si>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</si>
  <si>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</si>
  <si>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</si>
  <si>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</si>
  <si>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</si>
  <si>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</si>
  <si>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</si>
  <si>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</si>
  <si>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</si>
  <si>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</si>
  <si>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</si>
  <si>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</si>
  <si>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</si>
  <si>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</si>
  <si>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</si>
  <si>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</si>
  <si>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</si>
  <si>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</si>
  <si>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</si>
  <si>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</si>
  <si>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</si>
  <si>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</si>
  <si>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</si>
  <si>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</si>
  <si>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</si>
  <si>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</si>
  <si>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</si>
  <si>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</si>
  <si>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</si>
  <si>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</si>
  <si>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</si>
  <si>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</si>
  <si>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</si>
  <si>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</si>
  <si>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</si>
  <si>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</si>
  <si>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</si>
  <si>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</si>
  <si>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</si>
  <si>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</si>
  <si>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</si>
  <si>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</si>
  <si>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</si>
  <si>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</si>
  <si>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</si>
  <si>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</si>
  <si>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</si>
  <si>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</si>
  <si>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</si>
  <si>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</si>
  <si>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</si>
  <si>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</si>
  <si>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</si>
  <si>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</si>
  <si>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</si>
  <si>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</si>
  <si>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</si>
  <si>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</si>
  <si>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</si>
  <si>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</si>
  <si>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</si>
  <si>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</si>
  <si>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</si>
  <si>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</si>
  <si>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</si>
  <si>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</si>
  <si>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</si>
  <si>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</si>
  <si>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</si>
  <si>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</si>
  <si>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</si>
  <si>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</si>
  <si>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</si>
  <si>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</si>
  <si>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</si>
  <si>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</si>
  <si>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</si>
  <si>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</si>
  <si>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</si>
  <si>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</si>
  <si>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</si>
  <si>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</si>
  <si>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</si>
  <si>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</si>
  <si>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</si>
  <si>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</si>
  <si>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</si>
  <si>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</si>
  <si>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</si>
  <si>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</si>
  <si>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</si>
  <si>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</si>
  <si>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</si>
  <si>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</si>
  <si>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</si>
  <si>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</si>
  <si>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</si>
  <si>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</si>
  <si>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</si>
  <si>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</si>
  <si>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</si>
  <si>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</si>
  <si>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</si>
  <si>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</si>
  <si>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</si>
  <si>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</si>
  <si>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</si>
  <si>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</si>
  <si>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</si>
  <si>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</si>
  <si>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</si>
  <si>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</si>
  <si>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</si>
  <si>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</si>
  <si>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</si>
  <si>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</si>
  <si>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</si>
  <si>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</si>
  <si>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</si>
  <si>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</si>
  <si>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</si>
  <si>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</si>
  <si>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</si>
  <si>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</si>
  <si>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</si>
  <si>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</si>
  <si>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</si>
  <si>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</si>
  <si>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</si>
  <si>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</si>
  <si>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</si>
  <si>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</si>
  <si>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</si>
  <si>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</si>
  <si>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</si>
  <si>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</si>
  <si>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</si>
  <si>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</si>
  <si>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</si>
  <si>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</si>
  <si>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</si>
  <si>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</si>
  <si>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</si>
  <si>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</si>
  <si>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</si>
  <si>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</si>
  <si>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</si>
  <si>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</si>
  <si>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</si>
  <si>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</si>
  <si>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</si>
  <si>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</si>
  <si>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</si>
  <si>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</si>
  <si>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</si>
  <si>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</si>
  <si>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</si>
  <si>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</si>
  <si>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</si>
  <si>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</si>
  <si>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</si>
  <si>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</si>
  <si>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</si>
  <si>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</si>
  <si>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</si>
  <si>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</si>
  <si>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</si>
  <si>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</si>
  <si>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</si>
  <si>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</si>
  <si>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</si>
  <si>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</si>
  <si>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</si>
  <si>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</si>
  <si>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</si>
  <si>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</si>
  <si>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</si>
  <si>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</si>
  <si>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</si>
  <si>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</si>
  <si>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</si>
  <si>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</si>
  <si>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</si>
  <si>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</si>
  <si>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</si>
  <si>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</si>
  <si>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</si>
  <si>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</si>
  <si>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</si>
  <si>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</si>
  <si>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</si>
  <si>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</si>
  <si>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</si>
  <si>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</si>
  <si>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</si>
  <si>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</si>
  <si>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</si>
  <si>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</si>
  <si>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</si>
  <si>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</si>
  <si>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</si>
  <si>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</si>
  <si>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</si>
  <si>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</si>
  <si>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</si>
  <si>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</si>
  <si>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</si>
  <si>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</si>
  <si>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</si>
  <si>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</si>
  <si>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</si>
  <si>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</si>
  <si>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</si>
  <si>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</si>
  <si>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</si>
  <si>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</si>
  <si>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</si>
  <si>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</si>
  <si>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</si>
  <si>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</si>
  <si>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</si>
  <si>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</si>
  <si>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</si>
  <si>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</si>
  <si>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</si>
  <si>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</si>
  <si>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</si>
  <si>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</si>
  <si>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</si>
  <si>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</si>
  <si>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</si>
  <si>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</si>
  <si>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</si>
  <si>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</si>
  <si>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</si>
  <si>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</si>
  <si>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</si>
  <si>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</si>
  <si>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</si>
  <si>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</si>
  <si>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</si>
  <si>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</si>
  <si>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</si>
  <si>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</si>
  <si>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</si>
  <si>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</si>
  <si>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</si>
  <si>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</si>
  <si>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</si>
  <si>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</si>
  <si>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</si>
  <si>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</si>
  <si>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</si>
  <si>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</si>
  <si>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</si>
  <si>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</si>
  <si>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</si>
  <si>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</si>
  <si>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</si>
  <si>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</si>
  <si>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</si>
  <si>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</si>
  <si>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</si>
  <si>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</si>
  <si>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</si>
  <si>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</si>
  <si>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</si>
  <si>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</si>
  <si>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</si>
  <si>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</si>
  <si>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</si>
  <si>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</si>
  <si>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</si>
  <si>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</si>
  <si>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</si>
  <si>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</si>
  <si>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</si>
  <si>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</si>
  <si>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</si>
  <si>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</si>
  <si>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</si>
  <si>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</si>
  <si>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</si>
  <si>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</si>
  <si>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</si>
  <si>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</si>
  <si>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</si>
  <si>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</si>
  <si>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</si>
  <si>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</si>
  <si>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</si>
  <si>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</si>
  <si>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</si>
  <si>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</si>
  <si>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</si>
  <si>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</si>
  <si>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</si>
  <si>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</si>
  <si>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</si>
  <si>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</si>
  <si>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</si>
  <si>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</si>
  <si>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</si>
  <si>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</si>
  <si>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</si>
  <si>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</si>
  <si>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</si>
  <si>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</si>
  <si>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</si>
  <si>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</si>
  <si>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</si>
  <si>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</si>
  <si>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</si>
  <si>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</si>
  <si>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</si>
  <si>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</si>
  <si>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</si>
  <si>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</si>
  <si>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</si>
  <si>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</si>
  <si>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</si>
  <si>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</si>
  <si>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</si>
  <si>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</si>
  <si>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</si>
  <si>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</si>
  <si>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</si>
  <si>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</si>
  <si>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</si>
  <si>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</si>
  <si>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</si>
  <si>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</si>
  <si>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</si>
  <si>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</si>
  <si>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</si>
  <si>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</si>
  <si>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</si>
  <si>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</si>
  <si>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</si>
  <si>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</si>
  <si>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</si>
  <si>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</si>
  <si>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</si>
  <si>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</si>
  <si>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</si>
  <si>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</si>
  <si>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</si>
  <si>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</si>
  <si>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</si>
  <si>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</si>
  <si>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</si>
  <si>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</si>
  <si>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</si>
  <si>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</si>
  <si>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</si>
  <si>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</si>
  <si>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</si>
  <si>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</si>
  <si>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</si>
  <si>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</si>
  <si>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</si>
  <si>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</si>
  <si>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</si>
  <si>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</si>
  <si>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</si>
  <si>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</si>
  <si>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</si>
  <si>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</si>
  <si>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</si>
  <si>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</si>
  <si>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</si>
  <si>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</si>
  <si>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</si>
  <si>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</si>
  <si>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</si>
  <si>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</si>
  <si>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</si>
  <si>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</si>
  <si>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</si>
  <si>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</si>
  <si>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</si>
  <si>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</si>
  <si>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</si>
  <si>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</si>
  <si>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</si>
  <si>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</si>
  <si>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</si>
  <si>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</si>
  <si>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</si>
  <si>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</si>
  <si>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</si>
  <si>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</si>
  <si>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</si>
  <si>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</si>
  <si>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</si>
  <si>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</si>
  <si>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</si>
  <si>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</si>
  <si>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</si>
  <si>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</si>
  <si>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</si>
  <si>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</si>
  <si>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</si>
  <si>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</si>
  <si>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</si>
  <si>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</si>
  <si>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</si>
  <si>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</si>
  <si>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</si>
  <si>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</si>
  <si>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</si>
  <si>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</si>
  <si>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</si>
  <si>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</si>
  <si>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</si>
  <si>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</si>
  <si>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</si>
  <si>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</si>
  <si>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</si>
  <si>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</si>
  <si>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</si>
  <si>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</si>
  <si>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</si>
  <si>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</si>
  <si>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</si>
  <si>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</si>
  <si>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</si>
  <si>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</si>
  <si>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</si>
  <si>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</si>
  <si>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</si>
  <si>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</si>
  <si>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</si>
  <si>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</si>
  <si>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</si>
  <si>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</si>
  <si>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</si>
  <si>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</si>
  <si>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</si>
  <si>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</si>
  <si>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</si>
  <si>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</si>
  <si>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</si>
  <si>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</si>
  <si>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</si>
  <si>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</si>
  <si>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</si>
  <si>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</si>
  <si>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</si>
  <si>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</si>
  <si>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</si>
  <si>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</si>
  <si>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</si>
  <si>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</si>
  <si>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</si>
  <si>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</si>
  <si>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</si>
  <si>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</si>
  <si>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</si>
  <si>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</si>
  <si>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</si>
  <si>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</si>
  <si>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</si>
  <si>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</si>
  <si>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</si>
  <si>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</si>
  <si>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</si>
  <si>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</si>
  <si>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</si>
  <si>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</si>
  <si>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</si>
  <si>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</si>
  <si>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</si>
  <si>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</si>
  <si>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</si>
  <si>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</si>
  <si>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</si>
  <si>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</si>
  <si>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</si>
  <si>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</si>
  <si>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</si>
  <si>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</si>
  <si>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</si>
  <si>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</si>
  <si>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</si>
  <si>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</si>
  <si>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</si>
  <si>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</si>
  <si>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</si>
  <si>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</si>
  <si>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</si>
  <si>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</si>
  <si>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</si>
  <si>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</si>
  <si>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</si>
  <si>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</si>
  <si>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</si>
  <si>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</si>
  <si>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</si>
  <si>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</si>
  <si>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</si>
  <si>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</si>
  <si>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</si>
  <si>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</si>
  <si>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</si>
  <si>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</si>
  <si>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</si>
  <si>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</si>
  <si>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</si>
  <si>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</si>
  <si>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</si>
  <si>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</si>
  <si>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</si>
  <si>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</si>
  <si>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</si>
  <si>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</si>
  <si>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</si>
  <si>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</si>
  <si>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</si>
  <si>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</si>
  <si>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</si>
  <si>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</si>
  <si>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</si>
  <si>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</si>
  <si>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</si>
  <si>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</si>
  <si>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</si>
  <si>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</si>
  <si>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</si>
  <si>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</si>
  <si>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</si>
  <si>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</si>
  <si>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</si>
  <si>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</si>
  <si>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</si>
  <si>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</si>
  <si>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</si>
  <si>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</si>
  <si>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</si>
  <si>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</si>
  <si>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</si>
  <si>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</si>
  <si>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</si>
  <si>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</si>
  <si>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</si>
  <si>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</si>
  <si>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</si>
  <si>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</si>
  <si>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</si>
  <si>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</si>
  <si>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</si>
  <si>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</si>
  <si>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</si>
  <si>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</si>
  <si>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</si>
  <si>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</si>
  <si>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</si>
  <si>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</si>
  <si>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</si>
  <si>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</si>
  <si>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</si>
  <si>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</si>
  <si>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</si>
  <si>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</si>
  <si>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</si>
  <si>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</si>
  <si>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</si>
  <si>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</si>
  <si>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</si>
  <si>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</si>
  <si>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</si>
  <si>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</si>
  <si>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</si>
  <si>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</si>
  <si>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</si>
  <si>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</si>
  <si>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</si>
  <si>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</si>
  <si>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</si>
  <si>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</si>
  <si>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</si>
  <si>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</si>
  <si>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</si>
  <si>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</si>
  <si>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</si>
  <si>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</si>
  <si>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</si>
  <si>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</si>
  <si>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</si>
  <si>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</si>
  <si>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</si>
  <si>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</si>
  <si>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</si>
  <si>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</si>
  <si>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</si>
  <si>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</si>
  <si>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</si>
  <si>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</si>
  <si>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</si>
  <si>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</si>
  <si>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</si>
  <si>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</si>
  <si>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</si>
  <si>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</si>
  <si>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</si>
  <si>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</si>
  <si>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</si>
  <si>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</si>
  <si>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</si>
  <si>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</si>
  <si>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</si>
  <si>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</si>
  <si>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</si>
  <si>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</si>
  <si>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</si>
  <si>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</si>
  <si>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</si>
  <si>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</si>
  <si>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</si>
  <si>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</si>
  <si>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</si>
  <si>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</si>
  <si>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</si>
  <si>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</si>
  <si>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</si>
  <si>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</si>
  <si>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</si>
  <si>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</si>
  <si>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</si>
  <si>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</si>
  <si>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</si>
  <si>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</si>
  <si>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</si>
  <si>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</si>
  <si>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</si>
  <si>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</si>
  <si>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</si>
  <si>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</si>
  <si>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</si>
  <si>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</si>
  <si>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</si>
  <si>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</si>
  <si>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</si>
  <si>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</si>
  <si>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</si>
  <si>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</si>
  <si>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</si>
  <si>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</si>
  <si>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</si>
  <si>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</si>
  <si>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</si>
  <si>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</si>
  <si>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</si>
  <si>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</si>
  <si>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</si>
  <si>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</si>
  <si>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</si>
  <si>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</si>
  <si>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</si>
  <si>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</si>
  <si>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</si>
  <si>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</si>
  <si>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</si>
  <si>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</si>
  <si>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</si>
  <si>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</si>
  <si>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</si>
  <si>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</si>
  <si>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</si>
  <si>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</si>
  <si>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</si>
  <si>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</si>
  <si>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</si>
  <si>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</si>
  <si>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</si>
  <si>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</si>
  <si>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</si>
  <si>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</si>
  <si>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</si>
  <si>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</si>
  <si>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</si>
  <si>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</si>
  <si>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</si>
  <si>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</si>
  <si>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</si>
  <si>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</si>
  <si>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</si>
  <si>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</si>
  <si>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</si>
  <si>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</si>
  <si>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</si>
  <si>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</si>
  <si>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</si>
  <si>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</si>
  <si>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</si>
  <si>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</si>
  <si>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</si>
  <si>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</si>
  <si>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</si>
  <si>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</si>
  <si>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</si>
  <si>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</si>
  <si>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</si>
  <si>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</si>
  <si>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</si>
  <si>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</si>
  <si>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</si>
  <si>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</si>
  <si>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</si>
  <si>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</si>
  <si>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</si>
  <si>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</si>
  <si>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</si>
  <si>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</si>
  <si>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</si>
  <si>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</si>
  <si>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</si>
  <si>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</si>
  <si>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</si>
  <si>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</si>
  <si>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</si>
  <si>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</si>
  <si>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</si>
  <si>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</si>
  <si>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</si>
  <si>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</si>
  <si>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</si>
  <si>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</si>
  <si>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</si>
  <si>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</si>
  <si>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</si>
  <si>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</si>
  <si>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</si>
  <si>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</si>
  <si>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</si>
  <si>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</si>
  <si>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</si>
  <si>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</si>
  <si>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</si>
  <si>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</si>
  <si>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</si>
  <si>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</si>
  <si>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</si>
  <si>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</si>
  <si>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</si>
  <si>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</si>
  <si>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</si>
  <si>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</si>
  <si>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</si>
  <si>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</si>
  <si>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</si>
  <si>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</si>
  <si>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</si>
  <si>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</si>
  <si>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</si>
  <si>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</si>
  <si>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</si>
  <si>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</si>
  <si>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</si>
  <si>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</si>
  <si>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</si>
  <si>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</si>
  <si>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</si>
  <si>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</si>
  <si>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</si>
  <si>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</si>
  <si>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</si>
  <si>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</si>
  <si>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</si>
  <si>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</si>
  <si>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</si>
  <si>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</si>
  <si>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</si>
  <si>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</si>
  <si>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</si>
  <si>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</si>
  <si>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</si>
  <si>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</si>
  <si>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</si>
  <si>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</si>
  <si>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</si>
  <si>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</si>
  <si>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</si>
  <si>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</si>
  <si>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</si>
  <si>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</si>
  <si>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</si>
  <si>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</si>
  <si>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</si>
  <si>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</si>
  <si>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</si>
  <si>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</si>
  <si>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</si>
  <si>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</si>
  <si>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</si>
  <si>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</si>
  <si>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</si>
  <si>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</si>
  <si>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</si>
  <si>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</si>
  <si>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</si>
  <si>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</si>
  <si>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</si>
  <si>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</si>
  <si>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</si>
  <si>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</si>
  <si>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</si>
  <si>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</si>
  <si>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</si>
  <si>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</si>
  <si>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</si>
  <si>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</si>
  <si>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</si>
  <si>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</si>
  <si>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</si>
  <si>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</si>
  <si>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</si>
  <si>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</si>
  <si>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</si>
  <si>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</si>
  <si>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</si>
  <si>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</si>
  <si>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</si>
  <si>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</si>
  <si>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</si>
  <si>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</si>
  <si>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</si>
  <si>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</si>
  <si>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</si>
  <si>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</si>
  <si>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</si>
  <si>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</si>
  <si>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</si>
  <si>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</si>
  <si>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</si>
  <si>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</si>
  <si>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</si>
  <si>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</si>
  <si>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</si>
  <si>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</si>
  <si>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</si>
  <si>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</si>
  <si>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</si>
  <si>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</si>
  <si>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</si>
  <si>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</si>
  <si>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</si>
  <si>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</si>
  <si>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</si>
  <si>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</si>
  <si>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</si>
  <si>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</si>
  <si>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</si>
  <si>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</si>
  <si>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</si>
  <si>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</si>
  <si>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</si>
  <si>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</si>
  <si>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</si>
  <si>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</si>
  <si>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</si>
  <si>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</si>
  <si>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</si>
  <si>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</si>
  <si>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</si>
  <si>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</si>
  <si>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</si>
  <si>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</si>
  <si>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</si>
  <si>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</si>
  <si>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</si>
  <si>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</si>
  <si>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</si>
  <si>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</si>
  <si>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</si>
  <si>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</si>
  <si>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</si>
  <si>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</si>
  <si>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</si>
  <si>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</si>
  <si>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</si>
  <si>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</si>
  <si>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</si>
  <si>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</si>
  <si>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</si>
  <si>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</si>
  <si>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</si>
  <si>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</si>
  <si>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</si>
  <si>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</si>
  <si>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</si>
  <si>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</si>
  <si>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</si>
  <si>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</si>
  <si>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</si>
  <si>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</si>
  <si>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</si>
  <si>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</si>
  <si>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</si>
  <si>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</si>
  <si>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</si>
  <si>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</si>
  <si>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</si>
  <si>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</si>
  <si>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</si>
  <si>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</si>
  <si>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</si>
  <si>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</si>
  <si>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</si>
  <si>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</si>
  <si>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</si>
  <si>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</si>
  <si>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</si>
  <si>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</si>
  <si>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</si>
  <si>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</si>
  <si>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</si>
  <si>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</si>
  <si>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</si>
  <si>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</si>
  <si>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</si>
  <si>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</si>
  <si>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</si>
  <si>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</si>
  <si>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</si>
  <si>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</si>
  <si>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</si>
  <si>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</si>
  <si>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</si>
  <si>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</si>
  <si>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</si>
  <si>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</si>
  <si>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</si>
  <si>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</si>
  <si>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</si>
  <si>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</si>
  <si>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</si>
  <si>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</si>
  <si>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</si>
  <si>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</si>
  <si>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</si>
  <si>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</si>
  <si>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</si>
  <si>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</si>
  <si>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</si>
  <si>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</si>
  <si>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</si>
  <si>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</si>
  <si>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</si>
  <si>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</si>
  <si>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</si>
  <si>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</si>
  <si>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</si>
  <si>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</si>
  <si>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</si>
  <si>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</si>
  <si>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</si>
  <si>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</si>
  <si>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</si>
  <si>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</si>
  <si>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</si>
  <si>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</si>
  <si>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</si>
  <si>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</si>
  <si>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</si>
  <si>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</si>
  <si>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</si>
  <si>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</si>
  <si>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</si>
  <si>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</si>
  <si>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</si>
  <si>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</si>
  <si>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</si>
  <si>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</si>
  <si>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</si>
  <si>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</si>
  <si>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</si>
  <si>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</si>
  <si>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</si>
  <si>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</si>
  <si>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</si>
  <si>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</si>
  <si>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</si>
  <si>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</si>
  <si>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</si>
  <si>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</si>
  <si>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</si>
  <si>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</si>
  <si>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</si>
  <si>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</si>
  <si>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</si>
  <si>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</si>
  <si>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</si>
  <si>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</si>
  <si>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</si>
  <si>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</si>
  <si>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</si>
  <si>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</si>
  <si>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</si>
  <si>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</si>
  <si>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</si>
  <si>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</si>
  <si>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</si>
  <si>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</si>
  <si>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</si>
  <si>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</si>
  <si>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</si>
  <si>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</si>
  <si>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</si>
  <si>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</si>
  <si>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</si>
  <si>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</si>
  <si>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</si>
  <si>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</si>
  <si>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</si>
  <si>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</si>
  <si>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</si>
  <si>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</si>
  <si>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</si>
  <si>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</si>
  <si>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</si>
  <si>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</si>
  <si>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</si>
  <si>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</si>
  <si>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</si>
  <si>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</si>
  <si>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</si>
  <si>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</si>
  <si>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</si>
  <si>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</si>
  <si>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</si>
  <si>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</si>
  <si>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</si>
  <si>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</si>
  <si>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</si>
  <si>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</si>
  <si>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</si>
  <si>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</si>
  <si>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</si>
  <si>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</si>
  <si>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</si>
  <si>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</si>
  <si>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</si>
  <si>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</si>
  <si>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</si>
  <si>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</si>
  <si>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</si>
  <si>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</si>
  <si>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</si>
  <si>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</si>
  <si>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</si>
  <si>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</si>
  <si>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</si>
  <si>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</si>
  <si>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</si>
  <si>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</si>
  <si>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</si>
  <si>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</si>
  <si>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</si>
  <si>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</si>
  <si>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</si>
  <si>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</si>
  <si>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</si>
  <si>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</si>
  <si>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</si>
  <si>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</si>
  <si>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</si>
  <si>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</si>
  <si>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</si>
  <si>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</si>
  <si>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</si>
  <si>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</si>
  <si>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</si>
  <si>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</si>
  <si>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</si>
  <si>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</si>
  <si>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</si>
  <si>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</si>
  <si>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</si>
  <si>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</si>
  <si>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</si>
  <si>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</si>
  <si>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</si>
  <si>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</si>
  <si>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</si>
  <si>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</si>
  <si>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</si>
  <si>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</si>
  <si>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</si>
  <si>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</si>
  <si>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</si>
  <si>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</si>
  <si>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</si>
  <si>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</si>
  <si>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</si>
  <si>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</si>
  <si>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</si>
  <si>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</si>
  <si>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</si>
  <si>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</si>
  <si>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</si>
  <si>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</si>
  <si>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</si>
  <si>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</si>
  <si>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</si>
  <si>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</si>
  <si>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</si>
  <si>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</si>
  <si>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</si>
  <si>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</si>
  <si>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</si>
  <si>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</si>
  <si>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</si>
  <si>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</si>
  <si>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</si>
  <si>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</si>
  <si>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</si>
  <si>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</si>
  <si>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</si>
  <si>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</si>
  <si>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</si>
  <si>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</si>
  <si>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</si>
  <si>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</si>
  <si>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</si>
  <si>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</si>
  <si>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</si>
  <si>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</si>
  <si>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</si>
  <si>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</si>
  <si>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</si>
  <si>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</si>
  <si>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</si>
  <si>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</si>
  <si>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</si>
  <si>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</si>
  <si>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</si>
  <si>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</si>
  <si>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</si>
  <si>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</si>
  <si>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</si>
  <si>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</si>
  <si>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</si>
  <si>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</si>
  <si>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</si>
  <si>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</si>
  <si>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</si>
  <si>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</si>
  <si>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</si>
  <si>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</si>
  <si>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</si>
  <si>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</si>
  <si>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</si>
  <si>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</si>
  <si>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</si>
  <si>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</si>
  <si>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</si>
  <si>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</si>
  <si>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</si>
  <si>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</si>
  <si>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</si>
  <si>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</si>
  <si>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</si>
  <si>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</si>
  <si>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</si>
  <si>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</si>
  <si>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</si>
  <si>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</si>
  <si>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</si>
  <si>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</si>
  <si>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</si>
  <si>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</si>
  <si>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</si>
  <si>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</si>
  <si>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</si>
  <si>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</si>
  <si>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</si>
  <si>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</si>
  <si>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</si>
  <si>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</si>
  <si>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</si>
  <si>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</si>
  <si>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</si>
  <si>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</si>
  <si>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</si>
  <si>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</si>
  <si>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</si>
  <si>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</si>
  <si>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</si>
  <si>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</si>
  <si>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</si>
  <si>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</si>
  <si>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</si>
  <si>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</si>
  <si>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</si>
  <si>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</si>
  <si>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</si>
  <si>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</si>
  <si>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</si>
  <si>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</si>
  <si>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</si>
  <si>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</si>
  <si>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</si>
  <si>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</si>
  <si>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</si>
  <si>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</si>
  <si>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</si>
  <si>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</si>
  <si>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</si>
  <si>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</si>
  <si>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</si>
  <si>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</si>
  <si>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</si>
  <si>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</si>
  <si>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</si>
  <si>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</si>
  <si>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</si>
  <si>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</si>
  <si>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</si>
  <si>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</si>
  <si>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</si>
  <si>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</si>
  <si>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</si>
  <si>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</si>
  <si>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</si>
  <si>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</si>
  <si>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</si>
  <si>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</si>
  <si>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</si>
  <si>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</si>
  <si>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</si>
  <si>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</si>
  <si>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</si>
  <si>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</si>
  <si>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</si>
  <si>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</si>
  <si>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</si>
  <si>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</si>
  <si>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</si>
  <si>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</si>
  <si>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</si>
  <si>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</si>
  <si>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</si>
  <si>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</si>
  <si>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</si>
  <si>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</si>
  <si>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</si>
  <si>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</si>
  <si>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</si>
  <si>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</si>
  <si>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</si>
  <si>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</si>
  <si>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</si>
  <si>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</si>
  <si>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</si>
  <si>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</si>
  <si>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</si>
  <si>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</si>
  <si>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</si>
  <si>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</si>
  <si>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</si>
  <si>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</si>
  <si>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</si>
  <si>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</si>
  <si>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</si>
  <si>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</si>
  <si>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</si>
  <si>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</si>
  <si>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</si>
  <si>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</si>
  <si>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</si>
  <si>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</si>
  <si>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</si>
  <si>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</si>
  <si>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</si>
  <si>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</si>
  <si>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</si>
  <si>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</si>
  <si>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</si>
  <si>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</si>
  <si>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</si>
  <si>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</si>
  <si>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</si>
  <si>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</si>
  <si>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</si>
  <si>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</si>
  <si>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</si>
  <si>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</si>
  <si>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</si>
  <si>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</si>
  <si>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</si>
  <si>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</si>
  <si>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</si>
  <si>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</si>
  <si>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</si>
  <si>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</si>
  <si>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</si>
  <si>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</si>
  <si>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</si>
  <si>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</si>
  <si>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</si>
  <si>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</si>
  <si>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</si>
  <si>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</si>
  <si>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</si>
  <si>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</si>
  <si>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</si>
  <si>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</si>
  <si>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</si>
  <si>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</si>
  <si>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</si>
  <si>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</si>
  <si>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</si>
  <si>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</si>
  <si>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</si>
  <si>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</si>
  <si>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</si>
  <si>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</si>
  <si>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</si>
  <si>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</si>
  <si>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</si>
  <si>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</si>
  <si>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</si>
  <si>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</si>
  <si>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</si>
  <si>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</si>
  <si>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</si>
  <si>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</si>
  <si>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</si>
  <si>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</si>
  <si>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</si>
  <si>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</si>
  <si>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</si>
  <si>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</si>
  <si>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</si>
  <si>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</si>
  <si>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</si>
  <si>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</si>
  <si>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</si>
  <si>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</si>
  <si>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</si>
  <si>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</si>
  <si>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</si>
  <si>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</si>
  <si>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</si>
  <si>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</si>
  <si>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</si>
  <si>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</si>
  <si>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</si>
  <si>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</si>
  <si>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</si>
  <si>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</si>
  <si>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</si>
  <si>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</si>
  <si>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</si>
  <si>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</si>
  <si>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</si>
  <si>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</si>
  <si>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</si>
  <si>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</si>
  <si>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</si>
  <si>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</si>
  <si>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</si>
  <si>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</si>
  <si>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</si>
  <si>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</si>
  <si>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</si>
  <si>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</si>
  <si>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</si>
  <si>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</si>
  <si>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</si>
  <si>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</si>
  <si>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</si>
  <si>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</si>
  <si>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</si>
  <si>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</si>
  <si>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</si>
  <si>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</si>
  <si>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</si>
  <si>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</si>
  <si>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</si>
  <si>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</si>
  <si>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</si>
  <si>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</si>
  <si>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</si>
  <si>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</si>
  <si>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</si>
  <si>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</si>
  <si>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</si>
  <si>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</si>
  <si>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</si>
  <si>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</si>
  <si>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</si>
  <si>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</si>
  <si>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</si>
  <si>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</si>
  <si>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</si>
  <si>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</si>
  <si>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</si>
  <si>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</si>
  <si>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</si>
  <si>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</si>
  <si>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</si>
  <si>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</si>
  <si>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</si>
  <si>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</si>
  <si>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</si>
  <si>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</si>
  <si>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</si>
  <si>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</si>
  <si>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</si>
  <si>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</si>
  <si>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</si>
  <si>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</si>
  <si>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</si>
  <si>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</si>
  <si>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</si>
  <si>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</si>
  <si>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</si>
  <si>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</si>
  <si>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</si>
  <si>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</si>
  <si>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</si>
  <si>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</si>
  <si>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</si>
  <si>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</si>
  <si>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</si>
  <si>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</si>
  <si>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</si>
  <si>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</si>
  <si>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</si>
  <si>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</si>
  <si>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</si>
  <si>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</si>
  <si>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</si>
  <si>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</si>
  <si>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</si>
  <si>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</si>
  <si>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</si>
  <si>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</si>
  <si>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</si>
  <si>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</si>
  <si>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</si>
  <si>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</si>
  <si>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</si>
  <si>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</si>
  <si>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</si>
  <si>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</si>
  <si>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</si>
  <si>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</si>
  <si>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</si>
  <si>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</si>
  <si>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</si>
  <si>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</si>
  <si>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</si>
  <si>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</si>
  <si>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</si>
  <si>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</si>
  <si>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</si>
  <si>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</si>
  <si>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</si>
  <si>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</si>
  <si>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</si>
  <si>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</si>
  <si>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</si>
  <si>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</si>
  <si>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</si>
  <si>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</si>
  <si>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</si>
  <si>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</si>
  <si>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</si>
  <si>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</si>
  <si>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</si>
  <si>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</si>
  <si>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</si>
  <si>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</si>
  <si>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</si>
  <si>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</si>
  <si>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</si>
  <si>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</si>
  <si>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</si>
  <si>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</si>
  <si>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</si>
  <si>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</si>
  <si>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</si>
  <si>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</si>
  <si>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</si>
  <si>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</si>
  <si>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</si>
  <si>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</si>
  <si>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</si>
  <si>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</si>
  <si>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</si>
  <si>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</si>
  <si>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</si>
  <si>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</si>
  <si>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</si>
  <si>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</si>
  <si>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</si>
  <si>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</si>
  <si>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</si>
  <si>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</si>
  <si>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</si>
  <si>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</si>
  <si>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</si>
  <si>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</si>
  <si>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</si>
  <si>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</si>
  <si>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</si>
  <si>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</si>
  <si>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</si>
  <si>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</si>
  <si>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</si>
  <si>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</si>
  <si>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</si>
  <si>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</si>
  <si>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</si>
  <si>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</si>
  <si>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</si>
  <si>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</si>
  <si>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</si>
  <si>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</si>
  <si>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</si>
  <si>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</si>
  <si>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</si>
  <si>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</si>
  <si>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</si>
  <si>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</si>
  <si>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</si>
  <si>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</si>
  <si>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</si>
  <si>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</si>
  <si>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</si>
  <si>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</si>
  <si>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</si>
  <si>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</si>
  <si>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</si>
  <si>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</si>
  <si>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</si>
  <si>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</si>
  <si>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</si>
  <si>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</si>
  <si>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</si>
  <si>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</si>
  <si>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</si>
  <si>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</si>
  <si>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</si>
  <si>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</si>
  <si>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</si>
  <si>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</si>
  <si>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</si>
  <si>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</si>
  <si>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</si>
  <si>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</si>
  <si>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</si>
  <si>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</si>
  <si>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</si>
  <si>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</si>
  <si>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</si>
  <si>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</si>
  <si>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</si>
  <si>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</si>
  <si>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</si>
  <si>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</si>
  <si>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</si>
  <si>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</si>
  <si>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</si>
  <si>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</si>
  <si>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</si>
  <si>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</si>
  <si>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</si>
  <si>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</si>
  <si>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</si>
  <si>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</si>
  <si>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</si>
  <si>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</si>
  <si>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</si>
  <si>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</si>
  <si>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</si>
  <si>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</si>
  <si>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</si>
  <si>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</si>
  <si>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</si>
  <si>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</si>
  <si>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</si>
  <si>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</si>
  <si>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</si>
  <si>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</si>
  <si>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</si>
  <si>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</si>
  <si>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</si>
  <si>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</si>
  <si>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</si>
  <si>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</si>
  <si>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</si>
  <si>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</si>
  <si>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</si>
  <si>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</si>
  <si>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</si>
  <si>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</si>
  <si>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</si>
  <si>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</si>
  <si>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</si>
  <si>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</si>
  <si>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</si>
  <si>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</si>
  <si>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</si>
  <si>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</si>
  <si>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</si>
  <si>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</si>
  <si>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</si>
  <si>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</si>
  <si>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</si>
  <si>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</si>
  <si>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</si>
  <si>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</si>
  <si>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</si>
  <si>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</si>
  <si>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</si>
  <si>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</si>
  <si>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</si>
  <si>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</si>
  <si>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</si>
  <si>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</si>
  <si>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</si>
  <si>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</si>
  <si>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</si>
  <si>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</si>
  <si>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</si>
  <si>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</si>
  <si>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</si>
  <si>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</si>
  <si>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</si>
  <si>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</si>
  <si>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</si>
  <si>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</si>
  <si>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</si>
  <si>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</si>
  <si>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</si>
  <si>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</si>
  <si>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</si>
  <si>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</si>
  <si>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</si>
  <si>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</si>
  <si>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</si>
  <si>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</si>
  <si>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</si>
  <si>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</si>
  <si>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</si>
  <si>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</si>
  <si>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</si>
  <si>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</si>
  <si>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</si>
  <si>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</si>
  <si>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</si>
  <si>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</si>
  <si>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</si>
  <si>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</si>
  <si>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</si>
  <si>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</si>
  <si>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</si>
  <si>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</si>
  <si>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</si>
  <si>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</si>
  <si>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</si>
  <si>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</si>
  <si>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</si>
  <si>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</si>
  <si>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</si>
  <si>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</si>
  <si>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</si>
  <si>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</si>
  <si>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</si>
  <si>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</si>
  <si>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</si>
  <si>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</si>
  <si>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</si>
  <si>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</si>
  <si>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</si>
  <si>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</si>
  <si>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</si>
  <si>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</si>
  <si>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</si>
  <si>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</si>
  <si>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</si>
  <si>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</si>
  <si>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</si>
  <si>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</si>
  <si>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</si>
  <si>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</si>
  <si>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</si>
  <si>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</si>
  <si>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</si>
  <si>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</si>
  <si>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</si>
  <si>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</si>
  <si>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</si>
  <si>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</si>
  <si>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</si>
  <si>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</si>
  <si>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</si>
  <si>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</si>
  <si>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</si>
  <si>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</si>
  <si>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</si>
  <si>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</si>
  <si>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</si>
  <si>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</si>
  <si>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</si>
  <si>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</si>
  <si>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</si>
  <si>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</si>
  <si>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</si>
  <si>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</si>
  <si>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</si>
  <si>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</si>
  <si>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</si>
  <si>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</si>
  <si>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</si>
  <si>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</si>
  <si>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</si>
  <si>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</si>
  <si>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</si>
  <si>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</si>
  <si>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</si>
  <si>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</si>
  <si>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</si>
  <si>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</si>
  <si>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</si>
  <si>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</si>
  <si>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</si>
  <si>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</si>
  <si>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</si>
  <si>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</si>
  <si>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</si>
  <si>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</si>
  <si>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</si>
  <si>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</si>
  <si>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</si>
  <si>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</si>
  <si>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</si>
  <si>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</si>
  <si>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</si>
  <si>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</si>
  <si>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</si>
  <si>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</si>
  <si>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</si>
  <si>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</si>
  <si>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</si>
  <si>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</si>
  <si>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</si>
  <si>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</si>
  <si>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</si>
  <si>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</si>
  <si>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</si>
  <si>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</si>
  <si>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</si>
  <si>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</si>
  <si>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</si>
  <si>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</si>
  <si>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</si>
  <si>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</si>
  <si>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</si>
  <si>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</si>
  <si>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</si>
  <si>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</si>
  <si>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</si>
  <si>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</si>
  <si>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</si>
  <si>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</si>
  <si>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</si>
  <si>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</si>
  <si>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</si>
  <si>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</si>
  <si>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</si>
  <si>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</si>
  <si>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</si>
  <si>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</si>
  <si>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</si>
  <si>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</si>
  <si>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</si>
  <si>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</si>
  <si>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</si>
  <si>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</si>
  <si>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</si>
  <si>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</si>
  <si>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</si>
  <si>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</si>
  <si>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</si>
  <si>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</si>
  <si>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</si>
  <si>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</si>
  <si>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</si>
  <si>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</si>
  <si>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</si>
  <si>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</si>
  <si>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</si>
  <si>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</si>
  <si>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</si>
  <si>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</si>
  <si>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</si>
  <si>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</si>
  <si>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</si>
  <si>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</si>
  <si>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</si>
  <si>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</si>
  <si>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</si>
  <si>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</si>
  <si>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</si>
  <si>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</si>
  <si>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</si>
  <si>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</si>
  <si>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</si>
  <si>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</si>
  <si>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</si>
  <si>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</si>
  <si>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</si>
  <si>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</si>
  <si>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</si>
  <si>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</si>
  <si>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</si>
  <si>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</si>
  <si>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</si>
  <si>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</si>
  <si>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</si>
  <si>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</si>
  <si>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</si>
  <si>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</si>
  <si>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</si>
  <si>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</si>
  <si>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</si>
  <si>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</si>
  <si>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</si>
  <si>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</si>
  <si>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</si>
  <si>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</si>
  <si>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</si>
  <si>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</si>
  <si>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</si>
  <si>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</si>
  <si>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</si>
  <si>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</si>
  <si>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</si>
  <si>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</si>
  <si>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</si>
  <si>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</si>
  <si>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</si>
  <si>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</si>
  <si>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</si>
  <si>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</si>
  <si>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</si>
  <si>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</si>
  <si>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</si>
  <si>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</si>
  <si>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</si>
  <si>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</si>
  <si>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</si>
  <si>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</si>
  <si>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</si>
  <si>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</si>
  <si>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</si>
  <si>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</si>
  <si>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</si>
  <si>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</si>
  <si>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</si>
  <si>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</si>
  <si>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</si>
  <si>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</si>
  <si>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</si>
  <si>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</si>
  <si>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</si>
  <si>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</si>
  <si>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</si>
  <si>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</si>
  <si>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</si>
  <si>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</si>
  <si>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</si>
  <si>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</si>
  <si>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</si>
  <si>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</si>
  <si>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</si>
  <si>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</si>
  <si>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</si>
  <si>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</si>
  <si>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</si>
  <si>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</si>
  <si>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</si>
  <si>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</si>
  <si>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</si>
  <si>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</si>
  <si>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</si>
  <si>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</si>
  <si>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</si>
  <si>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</si>
  <si>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</si>
  <si>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</si>
  <si>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</si>
  <si>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</si>
  <si>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</si>
  <si>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</si>
  <si>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</si>
  <si>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</si>
  <si>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</si>
  <si>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</si>
  <si>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</si>
  <si>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</si>
  <si>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</si>
  <si>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</si>
  <si>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</si>
  <si>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</si>
  <si>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</si>
  <si>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</si>
  <si>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</si>
  <si>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</si>
  <si>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</si>
  <si>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</si>
  <si>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</si>
  <si>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</si>
  <si>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</si>
  <si>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</si>
  <si>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</si>
  <si>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</si>
  <si>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</si>
  <si>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</si>
  <si>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</si>
  <si>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</si>
  <si>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</si>
  <si>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</si>
  <si>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</si>
  <si>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</si>
  <si>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</si>
  <si>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</si>
  <si>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</si>
  <si>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</si>
  <si>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</si>
  <si>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</si>
  <si>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</si>
  <si>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</si>
  <si>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</si>
  <si>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</si>
  <si>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</si>
  <si>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</si>
  <si>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</si>
  <si>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</si>
  <si>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</si>
  <si>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</si>
  <si>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</si>
  <si>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</si>
  <si>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</si>
  <si>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</si>
  <si>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</si>
  <si>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</si>
  <si>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</si>
  <si>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</si>
  <si>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</si>
  <si>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</si>
  <si>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</si>
  <si>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</si>
  <si>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</si>
  <si>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</si>
  <si>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</si>
  <si>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</si>
  <si>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</si>
  <si>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</si>
  <si>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</si>
  <si>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</si>
  <si>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</si>
  <si>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</si>
  <si>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</si>
  <si>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</si>
  <si>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</si>
  <si>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</si>
  <si>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</si>
  <si>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</si>
  <si>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</si>
  <si>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</si>
  <si>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</si>
  <si>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</si>
  <si>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</si>
  <si>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</si>
  <si>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</si>
  <si>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</si>
  <si>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</si>
  <si>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</si>
  <si>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</si>
  <si>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</si>
  <si>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</si>
  <si>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</si>
  <si>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</si>
  <si>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</si>
  <si>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</si>
  <si>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</si>
  <si>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</si>
  <si>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</si>
  <si>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</si>
  <si>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</si>
  <si>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</si>
  <si>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</si>
  <si>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</si>
  <si>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</si>
  <si>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</si>
  <si>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</si>
  <si>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</si>
  <si>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</si>
  <si>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</si>
  <si>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</si>
  <si>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</si>
  <si>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</si>
  <si>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</si>
  <si>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</si>
  <si>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</si>
  <si>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</si>
  <si>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</si>
  <si>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</si>
  <si>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</si>
  <si>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</si>
  <si>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</si>
  <si>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</si>
  <si>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</si>
  <si>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</si>
  <si>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</si>
  <si>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</si>
  <si>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</si>
  <si>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</si>
  <si>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</si>
  <si>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</si>
  <si>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</si>
  <si>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</si>
  <si>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</si>
  <si>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</si>
  <si>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</si>
  <si>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</si>
  <si>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</si>
  <si>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</si>
  <si>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</si>
  <si>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</si>
  <si>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</si>
  <si>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</si>
  <si>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</si>
  <si>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</si>
  <si>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</si>
  <si>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</si>
  <si>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</si>
  <si>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</si>
  <si>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</si>
  <si>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</si>
  <si>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</si>
  <si>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</si>
  <si>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</si>
  <si>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</si>
  <si>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</si>
  <si>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</si>
  <si>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</si>
  <si>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</si>
  <si>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</si>
  <si>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</si>
  <si>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</si>
  <si>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</si>
  <si>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</si>
  <si>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</si>
  <si>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</si>
  <si>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</si>
  <si>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</si>
  <si>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</si>
  <si>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</si>
  <si>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</si>
  <si>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</si>
  <si>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</si>
  <si>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</si>
  <si>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</si>
  <si>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</si>
  <si>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</si>
  <si>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</si>
  <si>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</si>
  <si>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</si>
  <si>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</si>
  <si>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</si>
  <si>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</si>
  <si>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</si>
  <si>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</si>
  <si>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</si>
  <si>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</si>
  <si>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</si>
  <si>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</si>
  <si>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</si>
  <si>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</si>
  <si>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</si>
  <si>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</si>
  <si>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</si>
  <si>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</si>
  <si>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</si>
  <si>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</si>
  <si>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</si>
  <si>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</si>
  <si>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</si>
  <si>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</si>
  <si>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</si>
  <si>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</si>
  <si>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</si>
  <si>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</si>
  <si>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</si>
  <si>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</si>
  <si>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</si>
  <si>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</si>
  <si>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</si>
  <si>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</si>
  <si>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</si>
  <si>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</si>
  <si>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</si>
  <si>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</si>
  <si>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</si>
  <si>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</si>
  <si>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</si>
  <si>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</si>
  <si>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</si>
  <si>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</si>
  <si>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</si>
  <si>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</si>
  <si>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</si>
  <si>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</si>
  <si>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</si>
  <si>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</si>
  <si>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</si>
  <si>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</si>
  <si>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</si>
  <si>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</si>
  <si>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</si>
  <si>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</si>
  <si>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</si>
  <si>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</si>
  <si>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</si>
  <si>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</si>
  <si>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</si>
  <si>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</si>
  <si>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</si>
  <si>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</si>
  <si>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</si>
  <si>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</si>
  <si>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</si>
  <si>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</si>
  <si>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</si>
  <si>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</si>
  <si>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</si>
  <si>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</si>
  <si>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</si>
  <si>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</si>
  <si>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</si>
  <si>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</si>
  <si>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</si>
  <si>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</si>
  <si>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</si>
  <si>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</si>
  <si>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</si>
  <si>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</si>
  <si>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</si>
  <si>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</si>
  <si>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</si>
  <si>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</si>
  <si>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</si>
  <si>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</si>
  <si>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</si>
  <si>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</si>
  <si>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</si>
  <si>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</si>
  <si>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</si>
  <si>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</si>
  <si>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</si>
  <si>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</si>
  <si>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</si>
  <si>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</si>
  <si>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</si>
  <si>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</si>
  <si>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</si>
  <si>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</si>
  <si>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</si>
  <si>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</si>
  <si>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</si>
  <si>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</si>
  <si>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</si>
  <si>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</si>
  <si>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</si>
  <si>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</si>
  <si>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</si>
  <si>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</si>
  <si>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</si>
  <si>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</si>
  <si>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</si>
  <si>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</si>
  <si>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</si>
  <si>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</si>
  <si>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</si>
  <si>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</si>
  <si>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</si>
  <si>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</si>
  <si>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</si>
  <si>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</si>
  <si>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</si>
  <si>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</si>
  <si>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</si>
  <si>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</si>
  <si>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</si>
  <si>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</si>
  <si>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</si>
  <si>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</si>
  <si>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</si>
  <si>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</si>
  <si>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</si>
  <si>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</si>
  <si>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</si>
  <si>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</si>
  <si>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</si>
  <si>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</si>
  <si>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</si>
  <si>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</si>
  <si>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</si>
  <si>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</si>
  <si>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</si>
  <si>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</si>
  <si>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</si>
  <si>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</si>
  <si>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</si>
  <si>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</si>
  <si>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</si>
  <si>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</si>
  <si>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</si>
  <si>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</si>
  <si>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</si>
  <si>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</si>
  <si>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</si>
  <si>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</si>
  <si>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</si>
  <si>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</si>
  <si>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</si>
  <si>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</si>
  <si>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</si>
  <si>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</si>
  <si>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</si>
  <si>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</si>
  <si>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</si>
  <si>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</si>
  <si>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</si>
  <si>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</si>
  <si>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</si>
  <si>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</si>
  <si>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</si>
  <si>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</si>
  <si>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</si>
  <si>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</si>
  <si>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</si>
  <si>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</si>
  <si>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</si>
  <si>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</si>
  <si>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</si>
  <si>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</si>
  <si>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</si>
  <si>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</si>
  <si>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</si>
  <si>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</si>
  <si>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</si>
  <si>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</si>
  <si>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</si>
  <si>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</si>
  <si>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</si>
  <si>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</si>
  <si>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</si>
  <si>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</si>
  <si>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</si>
  <si>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</si>
  <si>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</si>
  <si>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</si>
  <si>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</si>
  <si>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</si>
  <si>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</si>
  <si>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</si>
  <si>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</si>
  <si>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</si>
  <si>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</si>
  <si>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</si>
  <si>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</si>
  <si>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</si>
  <si>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</si>
  <si>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</si>
  <si>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</si>
  <si>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</si>
  <si>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</si>
  <si>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</si>
  <si>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</si>
  <si>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</si>
  <si>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</si>
  <si>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</si>
  <si>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</si>
  <si>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</si>
  <si>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</si>
  <si>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</si>
  <si>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</si>
  <si>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</si>
  <si>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</si>
  <si>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</si>
  <si>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</si>
  <si>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</si>
  <si>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</si>
  <si>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</si>
  <si>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</si>
  <si>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</si>
  <si>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</si>
  <si>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</si>
  <si>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</si>
  <si>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</si>
  <si>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</si>
  <si>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</si>
  <si>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</si>
  <si>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</si>
  <si>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</si>
  <si>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</si>
  <si>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</si>
  <si>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</si>
  <si>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</si>
  <si>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</si>
  <si>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</si>
  <si>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</si>
  <si>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</si>
  <si>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</si>
  <si>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</si>
  <si>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</si>
  <si>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</si>
  <si>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</si>
  <si>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</si>
  <si>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</si>
  <si>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</si>
  <si>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</si>
  <si>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</si>
  <si>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</si>
  <si>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</si>
  <si>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</si>
  <si>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</si>
  <si>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</si>
  <si>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</si>
  <si>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</si>
  <si>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</si>
  <si>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</si>
  <si>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</si>
  <si>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</si>
  <si>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</si>
  <si>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</si>
  <si>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</si>
  <si>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</si>
  <si>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</si>
  <si>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</si>
  <si>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</si>
  <si>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</si>
  <si>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</si>
  <si>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</si>
  <si>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</si>
  <si>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</si>
  <si>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</si>
  <si>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</si>
  <si>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</si>
  <si>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</si>
  <si>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</si>
  <si>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</si>
  <si>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</si>
  <si>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</si>
  <si>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</si>
  <si>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</si>
  <si>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</si>
  <si>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</si>
  <si>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</si>
  <si>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</si>
  <si>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</si>
  <si>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</si>
  <si>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</si>
  <si>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</si>
  <si>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</si>
  <si>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</si>
  <si>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</si>
  <si>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</si>
  <si>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</si>
  <si>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</si>
  <si>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</si>
  <si>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</si>
  <si>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</si>
  <si>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</si>
  <si>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</si>
  <si>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</si>
  <si>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</si>
  <si>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</si>
  <si>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</si>
  <si>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</si>
  <si>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</si>
  <si>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</si>
  <si>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</si>
  <si>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</si>
  <si>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</si>
  <si>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</si>
  <si>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</si>
  <si>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</si>
  <si>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</si>
  <si>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</si>
  <si>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</si>
  <si>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</si>
  <si>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</si>
  <si>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</si>
  <si>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</si>
  <si>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</si>
  <si>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</si>
  <si>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</si>
  <si>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</si>
  <si>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</si>
  <si>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</si>
  <si>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</si>
  <si>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</si>
  <si>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</si>
  <si>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</si>
  <si>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</si>
  <si>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</si>
  <si>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</si>
  <si>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</si>
  <si>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</si>
  <si>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</si>
  <si>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</si>
  <si>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</si>
  <si>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</si>
  <si>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</si>
  <si>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</si>
  <si>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</si>
  <si>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</si>
  <si>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</si>
  <si>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</si>
  <si>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</si>
  <si>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</si>
  <si>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</si>
  <si>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</si>
  <si>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</si>
  <si>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</si>
  <si>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</si>
  <si>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</si>
  <si>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</si>
  <si>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</si>
  <si>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</si>
  <si>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</si>
  <si>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</si>
  <si>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</si>
  <si>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</si>
  <si>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</si>
  <si>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</si>
  <si>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</si>
  <si>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</si>
  <si>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</si>
  <si>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</si>
  <si>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</si>
  <si>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</si>
  <si>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</si>
  <si>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</si>
  <si>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</si>
  <si>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</si>
  <si>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</si>
  <si>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</si>
  <si>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</si>
  <si>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</si>
  <si>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</si>
  <si>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</si>
  <si>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</si>
  <si>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</si>
  <si>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</si>
  <si>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</si>
  <si>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</si>
  <si>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</si>
  <si>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</si>
  <si>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</si>
  <si>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</si>
  <si>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</si>
  <si>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</si>
  <si>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</si>
  <si>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</si>
  <si>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</si>
  <si>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</si>
  <si>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</si>
  <si>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</si>
  <si>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</si>
  <si>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</si>
  <si>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</si>
  <si>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</si>
  <si>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</si>
  <si>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</si>
  <si>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</si>
  <si>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</si>
  <si>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</si>
  <si>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</si>
  <si>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</si>
  <si>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</si>
  <si>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</si>
  <si>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</si>
  <si>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</si>
  <si>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</si>
  <si>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</si>
  <si>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</si>
  <si>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</si>
  <si>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</si>
  <si>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</si>
  <si>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</si>
  <si>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</si>
  <si>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</si>
  <si>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</si>
  <si>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</si>
  <si>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</si>
  <si>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</si>
  <si>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</si>
  <si>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</si>
  <si>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</si>
  <si>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</si>
  <si>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</si>
  <si>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</si>
  <si>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</si>
  <si>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</si>
  <si>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</si>
  <si>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</si>
  <si>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</si>
  <si>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</si>
  <si>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</si>
  <si>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</si>
  <si>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</si>
  <si>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</si>
  <si>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</si>
  <si>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</si>
  <si>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</si>
  <si>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</si>
  <si>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</si>
  <si>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</si>
  <si>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</si>
  <si>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</si>
  <si>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</si>
  <si>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</si>
  <si>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</si>
  <si>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</si>
  <si>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</si>
  <si>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</si>
  <si>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</si>
  <si>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</si>
  <si>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</si>
  <si>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</si>
  <si>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</si>
  <si>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</si>
  <si>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</si>
  <si>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</si>
  <si>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</si>
  <si>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</si>
  <si>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</si>
  <si>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</si>
  <si>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</si>
  <si>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</si>
  <si>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</si>
  <si>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</si>
  <si>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</si>
  <si>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</si>
  <si>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</si>
  <si>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</si>
  <si>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</si>
  <si>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</si>
  <si>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</si>
  <si>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</si>
  <si>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</si>
  <si>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</si>
  <si>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</si>
  <si>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</si>
  <si>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</si>
  <si>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</si>
  <si>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</si>
  <si>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</si>
  <si>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</si>
  <si>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</si>
  <si>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</si>
  <si>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</si>
  <si>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</si>
  <si>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</si>
  <si>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</si>
  <si>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</si>
  <si>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</si>
  <si>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</si>
  <si>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</si>
  <si>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</si>
  <si>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</si>
  <si>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</si>
  <si>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</si>
  <si>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</si>
  <si>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</si>
  <si>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</si>
  <si>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</si>
  <si>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</si>
  <si>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</si>
  <si>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</si>
  <si>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</si>
  <si>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</si>
  <si>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</si>
  <si>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</si>
  <si>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</si>
  <si>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</si>
  <si>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</si>
  <si>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</si>
  <si>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</si>
  <si>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</si>
  <si>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</si>
  <si>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</si>
  <si>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</si>
  <si>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</si>
  <si>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</si>
  <si>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</si>
  <si>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</si>
  <si>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</si>
  <si>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</si>
  <si>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</si>
  <si>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</si>
  <si>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</si>
  <si>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</si>
  <si>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</si>
  <si>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</si>
  <si>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</si>
  <si>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</si>
  <si>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</si>
  <si>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</si>
  <si>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</si>
  <si>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</si>
  <si>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</si>
  <si>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</si>
  <si>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</si>
  <si>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</si>
  <si>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</si>
  <si>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</si>
  <si>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</si>
  <si>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</si>
  <si>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</si>
  <si>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</si>
  <si>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</si>
  <si>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</si>
  <si>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</si>
  <si>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</si>
  <si>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</si>
  <si>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</si>
  <si>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</si>
  <si>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</si>
  <si>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</si>
  <si>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</si>
  <si>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</si>
  <si>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</si>
  <si>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</si>
  <si>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</si>
  <si>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</si>
  <si>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</si>
  <si>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</si>
  <si>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</si>
  <si>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</si>
  <si>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</si>
  <si>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</si>
  <si>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</si>
  <si>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</si>
  <si>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</si>
  <si>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</si>
  <si>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</si>
  <si>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</si>
  <si>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</si>
  <si>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</si>
  <si>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</si>
  <si>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</si>
  <si>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</si>
  <si>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</si>
  <si>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</si>
  <si>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</si>
  <si>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</si>
  <si>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</si>
  <si>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</si>
  <si>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</si>
  <si>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</si>
  <si>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</si>
  <si>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</si>
  <si>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</si>
  <si>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</si>
  <si>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</si>
  <si>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</si>
  <si>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</si>
  <si>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</si>
  <si>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</si>
  <si>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</si>
  <si>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</si>
  <si>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</si>
  <si>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</si>
  <si>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</si>
  <si>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</si>
  <si>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</si>
  <si>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</si>
  <si>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</si>
  <si>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</si>
  <si>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</si>
  <si>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</si>
  <si>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</si>
  <si>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</si>
  <si>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</si>
  <si>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</si>
  <si>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</si>
  <si>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</si>
  <si>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</si>
  <si>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</si>
  <si>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</si>
  <si>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</si>
  <si>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</si>
  <si>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</si>
  <si>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</si>
  <si>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</si>
  <si>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</si>
  <si>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</si>
  <si>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</si>
  <si>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</si>
  <si>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</si>
  <si>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</si>
  <si>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</si>
  <si>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</si>
  <si>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</si>
  <si>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</si>
  <si>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</si>
  <si>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</si>
  <si>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</si>
  <si>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</si>
  <si>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</si>
  <si>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</si>
  <si>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</si>
  <si>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</si>
  <si>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</si>
  <si>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</si>
  <si>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</si>
  <si>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</si>
  <si>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</si>
  <si>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</si>
  <si>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</si>
  <si>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</si>
  <si>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</si>
  <si>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</si>
  <si>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</si>
  <si>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</si>
  <si>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</si>
  <si>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</si>
  <si>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</si>
  <si>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</si>
  <si>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</si>
  <si>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</si>
  <si>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</si>
  <si>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</si>
  <si>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</si>
  <si>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</si>
  <si>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</si>
  <si>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</si>
  <si>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</si>
  <si>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</si>
  <si>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</si>
  <si>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</si>
  <si>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</si>
  <si>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</si>
  <si>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</si>
  <si>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</si>
  <si>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</si>
  <si>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</si>
  <si>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</si>
  <si>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</si>
  <si>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</si>
  <si>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</si>
  <si>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</si>
  <si>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</si>
  <si>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</si>
  <si>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</si>
  <si>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</si>
  <si>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</si>
  <si>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</si>
  <si>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</si>
  <si>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</si>
  <si>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</si>
  <si>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</si>
  <si>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</si>
  <si>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</si>
  <si>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</si>
  <si>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</si>
  <si>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</si>
  <si>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</si>
  <si>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</si>
  <si>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</si>
  <si>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</si>
  <si>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</si>
  <si>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</si>
  <si>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</si>
  <si>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</si>
  <si>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</si>
  <si>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</si>
  <si>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</si>
  <si>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</si>
  <si>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</si>
  <si>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</si>
  <si>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</si>
  <si>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</si>
  <si>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</si>
  <si>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</si>
  <si>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</si>
  <si>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</si>
  <si>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</si>
  <si>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</si>
  <si>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</si>
  <si>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</si>
  <si>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</si>
  <si>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</si>
  <si>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</si>
  <si>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</si>
  <si>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</si>
  <si>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</si>
  <si>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</si>
  <si>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</si>
  <si>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</si>
  <si>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</si>
  <si>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</si>
  <si>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</si>
  <si>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</si>
  <si>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</si>
  <si>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</si>
  <si>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</si>
  <si>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</si>
  <si>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</si>
  <si>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</si>
  <si>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</si>
  <si>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</si>
  <si>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</si>
  <si>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</si>
  <si>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</si>
  <si>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</si>
  <si>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</si>
  <si>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</si>
  <si>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</si>
  <si>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</si>
  <si>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</si>
  <si>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</si>
  <si>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</si>
  <si>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</si>
  <si>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</si>
  <si>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</si>
  <si>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</si>
  <si>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</si>
  <si>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</si>
  <si>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</si>
  <si>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</si>
  <si>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</si>
  <si>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</si>
  <si>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</si>
  <si>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</si>
  <si>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</si>
  <si>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</si>
  <si>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</si>
  <si>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</si>
  <si>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</si>
  <si>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</si>
  <si>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</si>
  <si>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</si>
  <si>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</si>
  <si>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</si>
  <si>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</si>
  <si>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</si>
  <si>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</si>
  <si>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</si>
  <si>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</si>
  <si>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</si>
  <si>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</si>
  <si>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</si>
  <si>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</si>
  <si>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</si>
  <si>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</si>
  <si>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</si>
  <si>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</si>
  <si>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</si>
  <si>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</si>
  <si>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</si>
  <si>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</si>
  <si>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</si>
  <si>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</si>
  <si>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</si>
  <si>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</si>
  <si>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</si>
  <si>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</si>
  <si>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</si>
  <si>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</si>
  <si>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</si>
  <si>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</si>
  <si>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</si>
  <si>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</si>
  <si>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</si>
  <si>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</si>
  <si>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</si>
  <si>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</si>
  <si>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</si>
  <si>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</si>
  <si>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</si>
  <si>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</si>
  <si>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</si>
  <si>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</si>
  <si>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</si>
  <si>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</si>
  <si>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</si>
  <si>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</si>
  <si>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</si>
  <si>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</si>
  <si>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</si>
  <si>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</si>
  <si>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</si>
  <si>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</si>
  <si>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</si>
  <si>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</si>
  <si>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</si>
  <si>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</si>
  <si>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</si>
  <si>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</si>
  <si>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</si>
  <si>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</si>
  <si>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</si>
  <si>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</si>
  <si>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</si>
  <si>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</si>
  <si>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</si>
  <si>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</si>
  <si>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</si>
  <si>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</si>
  <si>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</si>
  <si>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</si>
  <si>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</si>
  <si>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</si>
  <si>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</si>
  <si>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</si>
  <si>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</si>
  <si>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</si>
  <si>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</si>
  <si>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</si>
  <si>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</si>
  <si>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</si>
  <si>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</si>
  <si>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</si>
  <si>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</si>
  <si>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</si>
  <si>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</si>
  <si>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</si>
  <si>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</si>
  <si>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</si>
  <si>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</si>
  <si>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</si>
  <si>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</si>
  <si>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</si>
  <si>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</si>
  <si>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</si>
  <si>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</si>
  <si>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</si>
  <si>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</si>
  <si>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</si>
  <si>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</si>
  <si>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</si>
  <si>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</si>
  <si>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</si>
  <si>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</si>
  <si>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</si>
  <si>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</si>
  <si>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</si>
  <si>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</si>
  <si>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</si>
  <si>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</si>
  <si>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</si>
  <si>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</si>
  <si>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</si>
  <si>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</si>
  <si>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</si>
  <si>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</si>
  <si>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</si>
  <si>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</si>
  <si>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</si>
  <si>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</si>
  <si>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</si>
  <si>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</si>
  <si>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</si>
  <si>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</si>
  <si>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</si>
  <si>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</si>
  <si>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</si>
  <si>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</si>
  <si>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</si>
  <si>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</si>
  <si>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</si>
  <si>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</si>
  <si>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</si>
  <si>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</si>
  <si>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</si>
  <si>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</si>
  <si>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</si>
  <si>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</si>
  <si>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</si>
  <si>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</si>
  <si>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</si>
  <si>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</si>
  <si>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</si>
  <si>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</si>
  <si>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</si>
  <si>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</si>
  <si>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</si>
  <si>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</si>
  <si>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</si>
  <si>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</si>
  <si>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</si>
  <si>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</si>
  <si>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</si>
  <si>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</si>
  <si>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</si>
  <si>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</si>
  <si>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</si>
  <si>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</si>
  <si>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</si>
  <si>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</si>
  <si>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</si>
  <si>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</si>
  <si>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</si>
  <si>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</si>
  <si>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</si>
  <si>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</si>
  <si>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</si>
  <si>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</si>
  <si>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</si>
  <si>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</si>
  <si>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</si>
  <si>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</si>
  <si>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</si>
  <si>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</si>
  <si>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</si>
  <si>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</si>
  <si>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</si>
  <si>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</si>
  <si>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</si>
  <si>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</si>
  <si>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</si>
  <si>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</si>
  <si>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</si>
  <si>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</si>
  <si>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</si>
  <si>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</si>
  <si>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</si>
  <si>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</si>
  <si>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</si>
  <si>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</si>
  <si>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</si>
  <si>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</si>
  <si>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</si>
  <si>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</si>
  <si>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</si>
  <si>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</si>
  <si>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</si>
  <si>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</si>
  <si>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</si>
  <si>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</si>
  <si>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</si>
  <si>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</si>
  <si>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</si>
  <si>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</si>
  <si>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</si>
  <si>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</si>
  <si>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</si>
  <si>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</si>
  <si>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</si>
  <si>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</si>
  <si>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</si>
  <si>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</si>
  <si>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</si>
  <si>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</si>
  <si>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</si>
  <si>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</si>
  <si>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</si>
  <si>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</si>
  <si>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</si>
  <si>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</si>
  <si>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</si>
  <si>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</si>
  <si>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</si>
  <si>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</si>
  <si>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</si>
  <si>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</si>
  <si>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</si>
  <si>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</si>
  <si>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</si>
  <si>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</si>
  <si>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</si>
  <si>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</si>
  <si>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</si>
  <si>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</si>
  <si>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</si>
  <si>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</si>
  <si>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</si>
  <si>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</si>
  <si>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</si>
  <si>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</si>
  <si>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</si>
  <si>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</si>
  <si>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</si>
  <si>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</si>
  <si>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</si>
  <si>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</si>
  <si>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</si>
  <si>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</si>
  <si>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</si>
  <si>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</si>
  <si>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</si>
  <si>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</si>
  <si>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</si>
  <si>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</si>
  <si>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</si>
  <si>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</si>
  <si>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</si>
  <si>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</si>
  <si>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</si>
  <si>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</si>
  <si>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</si>
  <si>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</si>
  <si>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</si>
  <si>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</si>
  <si>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</si>
  <si>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</si>
  <si>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</si>
  <si>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</si>
  <si>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</si>
  <si>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</si>
  <si>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</si>
  <si>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</si>
  <si>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</si>
  <si>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</si>
  <si>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</si>
  <si>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</si>
  <si>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</si>
  <si>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</si>
  <si>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</si>
  <si>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</si>
  <si>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</si>
  <si>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</si>
  <si>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</si>
  <si>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</si>
  <si>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</si>
  <si>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</si>
  <si>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</si>
  <si>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</si>
  <si>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</si>
  <si>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</si>
  <si>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</si>
  <si>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</si>
  <si>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</si>
  <si>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</si>
  <si>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</si>
  <si>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</si>
  <si>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</si>
  <si>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</si>
  <si>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</si>
  <si>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</si>
  <si>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</si>
  <si>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</si>
  <si>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</si>
  <si>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</si>
  <si>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</si>
  <si>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</si>
  <si>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</si>
  <si>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</si>
  <si>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</si>
  <si>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</si>
  <si>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</si>
  <si>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</si>
  <si>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</si>
  <si>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</si>
  <si>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</si>
  <si>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</si>
  <si>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</si>
  <si>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</si>
  <si>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</si>
  <si>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</si>
  <si>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</si>
  <si>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</si>
  <si>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</si>
  <si>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</si>
  <si>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</si>
  <si>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</si>
  <si>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</si>
  <si>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</si>
  <si>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</si>
  <si>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</si>
  <si>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</si>
  <si>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</si>
  <si>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</si>
  <si>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</si>
  <si>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</si>
  <si>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</si>
  <si>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</si>
  <si>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</si>
  <si>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</si>
  <si>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</si>
  <si>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</si>
  <si>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</si>
  <si>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</si>
  <si>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</si>
  <si>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</si>
  <si>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</si>
  <si>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</si>
  <si>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</si>
  <si>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</si>
  <si>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</si>
  <si>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</si>
  <si>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</si>
  <si>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</si>
  <si>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</si>
  <si>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</si>
  <si>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</si>
  <si>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</si>
  <si>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</si>
  <si>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</si>
  <si>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</si>
  <si>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</si>
  <si>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</si>
  <si>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</si>
  <si>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</si>
  <si>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</si>
  <si>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</si>
  <si>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</si>
  <si>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</si>
  <si>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</si>
  <si>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</si>
  <si>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</si>
  <si>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</si>
  <si>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</si>
  <si>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</si>
  <si>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</si>
  <si>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</si>
  <si>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</si>
  <si>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</si>
  <si>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</si>
  <si>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</si>
  <si>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</si>
  <si>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</si>
  <si>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</si>
  <si>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</si>
  <si>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</si>
  <si>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</si>
  <si>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</si>
  <si>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</si>
  <si>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</si>
  <si>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</si>
  <si>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</si>
  <si>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</si>
  <si>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</si>
  <si>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</si>
  <si>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</si>
  <si>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</si>
  <si>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</si>
  <si>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</si>
  <si>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</si>
  <si>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</si>
  <si>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</si>
  <si>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</si>
  <si>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</si>
  <si>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</si>
  <si>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</si>
  <si>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</si>
  <si>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</si>
  <si>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</si>
  <si>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</si>
  <si>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</si>
  <si>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</si>
  <si>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</si>
  <si>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</si>
  <si>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</si>
  <si>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</si>
  <si>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</si>
  <si>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</si>
  <si>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</si>
  <si>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</si>
  <si>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</si>
  <si>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</si>
  <si>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</si>
  <si>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</si>
  <si>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</si>
  <si>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</si>
  <si>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</si>
  <si>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</si>
  <si>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</si>
  <si>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</si>
  <si>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</si>
  <si>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</si>
  <si>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</si>
  <si>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</si>
  <si>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</si>
  <si>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</si>
  <si>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</si>
  <si>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</si>
  <si>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</si>
  <si>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</si>
  <si>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</si>
  <si>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</si>
  <si>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</si>
  <si>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</si>
  <si>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</si>
  <si>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</si>
  <si>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</si>
  <si>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</si>
  <si>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</si>
  <si>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</si>
  <si>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</si>
  <si>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</si>
  <si>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</si>
  <si>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</si>
  <si>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</si>
  <si>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</si>
  <si>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</si>
  <si>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</si>
  <si>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</si>
  <si>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</si>
  <si>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</si>
  <si>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</si>
  <si>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</si>
  <si>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</si>
  <si>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</si>
  <si>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</si>
  <si>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</si>
  <si>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</si>
  <si>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</si>
  <si>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</si>
  <si>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</si>
  <si>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</si>
  <si>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</si>
  <si>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</si>
  <si>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</si>
  <si>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</si>
  <si>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</si>
  <si>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</si>
  <si>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</si>
  <si>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</si>
  <si>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</si>
  <si>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</si>
  <si>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</si>
  <si>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</si>
  <si>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</si>
  <si>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</si>
  <si>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</si>
  <si>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</si>
  <si>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</si>
  <si>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</si>
  <si>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</si>
  <si>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</si>
  <si>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</si>
  <si>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</si>
  <si>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</si>
  <si>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</si>
  <si>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</si>
  <si>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</si>
  <si>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</si>
  <si>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</si>
  <si>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</si>
  <si>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</si>
  <si>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</si>
  <si>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</si>
  <si>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</si>
  <si>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</si>
  <si>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</si>
  <si>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</si>
  <si>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</si>
  <si>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</si>
  <si>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</si>
  <si>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</si>
  <si>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</si>
  <si>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</si>
  <si>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</si>
  <si>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</si>
  <si>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</si>
  <si>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</si>
  <si>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</si>
  <si>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</si>
  <si>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</si>
  <si>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</si>
  <si>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</si>
  <si>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</si>
  <si>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</si>
  <si>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</si>
  <si>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</si>
  <si>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</si>
  <si>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</si>
  <si>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</si>
  <si>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</si>
  <si>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</si>
  <si>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</si>
  <si>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</si>
  <si>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</si>
  <si>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</si>
  <si>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</si>
  <si>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</si>
  <si>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</si>
  <si>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</si>
  <si>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</si>
  <si>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</si>
  <si>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</si>
  <si>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</si>
  <si>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</si>
  <si>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</si>
  <si>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</si>
  <si>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</si>
  <si>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</si>
  <si>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</si>
  <si>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</si>
  <si>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</si>
  <si>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</si>
  <si>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</si>
  <si>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</si>
  <si>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</si>
  <si>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</si>
  <si>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</si>
  <si>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</si>
  <si>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</si>
  <si>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</si>
  <si>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</si>
  <si>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</si>
  <si>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</si>
  <si>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</si>
  <si>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</si>
  <si>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</si>
  <si>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</si>
  <si>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</si>
  <si>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</si>
  <si>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</si>
  <si>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</si>
  <si>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</si>
  <si>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</si>
  <si>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</si>
  <si>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</si>
  <si>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</si>
  <si>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</si>
  <si>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</si>
  <si>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</si>
  <si>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</si>
  <si>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</si>
  <si>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</si>
  <si>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</si>
  <si>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</si>
  <si>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</si>
  <si>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</si>
  <si>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</si>
  <si>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</si>
  <si>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</si>
  <si>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</si>
  <si>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</si>
  <si>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</si>
  <si>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</si>
  <si>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</si>
  <si>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</si>
  <si>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</si>
  <si>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</si>
  <si>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</si>
  <si>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</si>
  <si>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</si>
  <si>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</si>
  <si>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</si>
  <si>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</si>
  <si>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</si>
  <si>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</si>
  <si>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</si>
  <si>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</si>
  <si>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</si>
  <si>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</si>
  <si>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</si>
  <si>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</si>
  <si>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</si>
  <si>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</si>
  <si>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</si>
  <si>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</si>
  <si>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</si>
  <si>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</si>
  <si>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</si>
  <si>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</si>
  <si>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</si>
  <si>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</si>
  <si>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</si>
  <si>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</si>
  <si>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</si>
  <si>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</si>
  <si>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</si>
  <si>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</si>
  <si>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</si>
  <si>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</si>
  <si>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</si>
  <si>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</si>
  <si>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</si>
  <si>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</si>
  <si>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</si>
  <si>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</si>
  <si>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</si>
  <si>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</si>
  <si>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</si>
  <si>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</si>
  <si>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</si>
  <si>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</si>
  <si>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</si>
  <si>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</si>
  <si>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</si>
  <si>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</si>
  <si>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</si>
  <si>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</si>
  <si>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</si>
  <si>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</si>
  <si>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</si>
  <si>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</si>
  <si>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</si>
  <si>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</si>
  <si>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</si>
  <si>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</si>
  <si>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</si>
  <si>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</si>
  <si>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</si>
  <si>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</si>
  <si>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</si>
  <si>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</si>
  <si>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</si>
  <si>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</si>
  <si>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</si>
  <si>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</si>
  <si>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</si>
  <si>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</si>
  <si>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</si>
  <si>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</si>
  <si>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</si>
  <si>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</si>
  <si>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</si>
  <si>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</si>
  <si>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</si>
  <si>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</si>
  <si>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</si>
  <si>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</si>
  <si>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</si>
  <si>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</si>
  <si>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</si>
  <si>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</si>
  <si>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</si>
  <si>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</si>
  <si>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</si>
  <si>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</si>
  <si>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</si>
  <si>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</si>
  <si>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</si>
  <si>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</si>
  <si>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</si>
  <si>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</si>
  <si>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</si>
  <si>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</si>
  <si>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</si>
  <si>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</si>
  <si>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</si>
  <si>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</si>
  <si>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</si>
  <si>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</si>
  <si>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</si>
  <si>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</si>
  <si>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</si>
  <si>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</si>
  <si>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</si>
  <si>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</si>
  <si>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</si>
  <si>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</si>
  <si>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</si>
  <si>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</si>
  <si>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</si>
  <si>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</si>
  <si>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</si>
  <si>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</si>
  <si>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</si>
  <si>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</si>
  <si>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</si>
  <si>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</si>
  <si>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</si>
  <si>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</si>
  <si>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</si>
  <si>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</si>
  <si>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</si>
  <si>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</si>
  <si>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</si>
  <si>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</si>
  <si>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</si>
  <si>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</si>
  <si>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</si>
  <si>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</si>
  <si>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</si>
  <si>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</si>
  <si>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</si>
  <si>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</si>
  <si>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</si>
  <si>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</si>
  <si>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</si>
  <si>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</si>
  <si>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</si>
  <si>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</si>
  <si>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</si>
  <si>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</si>
  <si>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</si>
  <si>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</si>
  <si>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</si>
  <si>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</si>
  <si>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</si>
  <si>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</si>
  <si>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</si>
  <si>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</si>
  <si>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</si>
  <si>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</si>
  <si>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</si>
  <si>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</si>
  <si>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</si>
  <si>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</si>
  <si>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</si>
  <si>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</si>
  <si>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</si>
  <si>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</si>
  <si>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</si>
  <si>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</si>
  <si>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</si>
  <si>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</si>
  <si>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</si>
  <si>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</si>
  <si>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</si>
  <si>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</si>
  <si>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</si>
  <si>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</si>
  <si>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</si>
  <si>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</si>
  <si>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</si>
  <si>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</si>
  <si>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</si>
  <si>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</si>
  <si>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</si>
  <si>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</si>
  <si>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</si>
  <si>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</si>
  <si>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</si>
  <si>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</si>
  <si>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</si>
  <si>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</si>
  <si>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</si>
  <si>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</si>
  <si>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</si>
  <si>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</si>
  <si>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</si>
  <si>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</si>
  <si>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</si>
  <si>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</si>
  <si>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</si>
  <si>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</si>
  <si>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</si>
  <si>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</si>
  <si>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</si>
  <si>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</si>
  <si>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</si>
  <si>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</si>
  <si>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</si>
  <si>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</si>
  <si>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</si>
  <si>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</si>
  <si>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</si>
  <si>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</si>
  <si>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</si>
  <si>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</si>
  <si>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</si>
  <si>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</si>
  <si>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</si>
  <si>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</si>
  <si>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</si>
  <si>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</si>
  <si>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</si>
  <si>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</si>
  <si>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</si>
  <si>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</si>
  <si>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</si>
  <si>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</si>
  <si>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</si>
  <si>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</si>
  <si>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</si>
  <si>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</si>
  <si>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</si>
  <si>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</si>
  <si>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</si>
  <si>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</si>
  <si>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</si>
  <si>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</si>
  <si>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</si>
  <si>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</si>
  <si>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</si>
  <si>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</si>
  <si>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</si>
  <si>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</si>
  <si>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</si>
  <si>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</si>
  <si>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</si>
  <si>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</si>
  <si>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</si>
  <si>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</si>
  <si>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</si>
  <si>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</si>
  <si>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</si>
  <si>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</si>
  <si>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</si>
  <si>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</si>
  <si>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</si>
  <si>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</si>
  <si>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</si>
  <si>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</si>
  <si>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</si>
  <si>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</si>
  <si>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</si>
  <si>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</si>
  <si>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</si>
  <si>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</si>
  <si>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</si>
  <si>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</si>
  <si>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</si>
  <si>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</si>
  <si>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</si>
  <si>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</si>
  <si>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</si>
  <si>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</si>
  <si>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</si>
  <si>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</si>
  <si>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</si>
  <si>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</si>
  <si>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</si>
  <si>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</si>
  <si>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</si>
  <si>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</si>
  <si>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</si>
  <si>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</si>
  <si>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</si>
  <si>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</si>
  <si>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</si>
  <si>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</si>
  <si>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</si>
  <si>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</si>
  <si>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</si>
  <si>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</si>
  <si>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</si>
  <si>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</si>
  <si>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</si>
  <si>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</si>
  <si>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</si>
  <si>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</si>
  <si>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</si>
  <si>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</si>
  <si>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</si>
  <si>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</si>
  <si>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</si>
  <si>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</si>
  <si>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</si>
  <si>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</si>
  <si>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</si>
  <si>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</si>
  <si>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</si>
  <si>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</si>
  <si>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</si>
  <si>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</si>
  <si>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</si>
  <si>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</si>
  <si>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</si>
  <si>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</si>
  <si>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</si>
  <si>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</si>
  <si>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</si>
  <si>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</si>
  <si>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</si>
  <si>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</si>
  <si>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</si>
  <si>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</si>
  <si>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</si>
  <si>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</si>
  <si>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</si>
  <si>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</si>
  <si>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</si>
  <si>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</si>
  <si>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</si>
  <si>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</si>
  <si>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</si>
  <si>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</si>
  <si>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</si>
  <si>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</si>
  <si>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</si>
  <si>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</si>
  <si>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</si>
  <si>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</si>
  <si>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</si>
  <si>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</si>
  <si>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</si>
  <si>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</si>
  <si>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</si>
  <si>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</si>
  <si>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</si>
  <si>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</si>
  <si>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</si>
  <si>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</si>
  <si>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</si>
  <si>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</si>
  <si>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</si>
  <si>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</si>
  <si>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</si>
  <si>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</si>
  <si>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</si>
  <si>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</si>
  <si>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</si>
  <si>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</si>
  <si>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</si>
  <si>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</si>
  <si>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</si>
  <si>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</si>
  <si>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</si>
  <si>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</si>
  <si>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</si>
  <si>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</si>
  <si>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</si>
  <si>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</si>
  <si>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</si>
  <si>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</si>
  <si>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</si>
  <si>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</si>
  <si>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</si>
  <si>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</si>
  <si>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</si>
  <si>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</si>
  <si>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</si>
  <si>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</si>
  <si>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</si>
  <si>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</si>
  <si>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</si>
  <si>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</si>
  <si>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</si>
  <si>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</si>
  <si>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</si>
  <si>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</si>
  <si>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</si>
  <si>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</si>
  <si>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</si>
  <si>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</si>
  <si>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</si>
  <si>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</si>
  <si>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</si>
  <si>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</si>
  <si>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</si>
  <si>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</si>
  <si>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</si>
  <si>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</si>
  <si>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</si>
  <si>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</si>
  <si>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</si>
  <si>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</si>
  <si>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</si>
  <si>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</si>
  <si>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</si>
  <si>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</si>
  <si>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</si>
  <si>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</si>
  <si>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</si>
  <si>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</si>
  <si>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</si>
  <si>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</si>
  <si>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</si>
  <si>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</si>
  <si>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</si>
  <si>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</si>
  <si>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</si>
  <si>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</si>
  <si>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</si>
  <si>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</si>
  <si>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</si>
  <si>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</si>
  <si>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</si>
  <si>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</si>
  <si>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</si>
  <si>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</si>
  <si>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</si>
  <si>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</si>
  <si>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</si>
  <si>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</si>
  <si>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</si>
  <si>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</si>
  <si>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</si>
  <si>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</si>
  <si>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</si>
  <si>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</si>
  <si>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</si>
  <si>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</si>
  <si>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</si>
  <si>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</si>
  <si>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</si>
  <si>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</si>
  <si>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</si>
  <si>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</si>
  <si>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</si>
  <si>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</si>
  <si>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</si>
  <si>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</si>
  <si>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</si>
  <si>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</si>
  <si>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</si>
  <si>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</si>
  <si>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</si>
  <si>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</si>
  <si>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</si>
  <si>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</si>
  <si>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</si>
  <si>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</si>
  <si>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</si>
  <si>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</si>
  <si>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</si>
  <si>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</si>
  <si>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</si>
  <si>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</si>
  <si>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</si>
  <si>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</si>
  <si>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</si>
  <si>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</si>
  <si>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</si>
  <si>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</si>
  <si>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</si>
  <si>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</si>
  <si>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</si>
  <si>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</si>
  <si>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</si>
  <si>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</si>
  <si>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</si>
  <si>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</si>
  <si>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</si>
  <si>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</si>
  <si>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</si>
  <si>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</si>
  <si>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</si>
  <si>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</si>
  <si>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</si>
  <si>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</si>
  <si>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</si>
  <si>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</si>
  <si>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</si>
  <si>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</si>
  <si>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</si>
  <si>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</si>
  <si>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</si>
  <si>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</si>
  <si>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</si>
  <si>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</si>
  <si>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</si>
  <si>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</si>
  <si>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</si>
  <si>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</si>
  <si>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</si>
  <si>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</si>
  <si>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</si>
  <si>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</si>
  <si>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</si>
  <si>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</si>
  <si>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</si>
  <si>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</si>
  <si>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</si>
  <si>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</si>
  <si>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</si>
  <si>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</si>
  <si>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</si>
  <si>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</si>
  <si>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</si>
  <si>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</si>
  <si>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</si>
  <si>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</si>
  <si>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</si>
  <si>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</si>
  <si>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</si>
  <si>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</si>
  <si>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</si>
  <si>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</si>
  <si>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</si>
  <si>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</si>
  <si>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</si>
  <si>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</si>
  <si>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</si>
  <si>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</si>
  <si>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</si>
  <si>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</si>
  <si>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</si>
  <si>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</si>
  <si>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</si>
  <si>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</si>
  <si>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</si>
  <si>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</si>
  <si>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</si>
  <si>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</si>
  <si>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</si>
  <si>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</si>
  <si>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</si>
  <si>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</si>
  <si>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</si>
  <si>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</si>
  <si>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</si>
  <si>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</si>
  <si>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</si>
  <si>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</si>
  <si>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</si>
  <si>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</si>
  <si>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</si>
  <si>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</si>
  <si>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</si>
  <si>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</si>
  <si>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</si>
  <si>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</si>
  <si>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</si>
  <si>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</si>
  <si>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</si>
  <si>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</si>
  <si>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</si>
  <si>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</si>
  <si>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</si>
  <si>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</si>
  <si>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</si>
  <si>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</si>
  <si>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</si>
  <si>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</si>
  <si>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</si>
  <si>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</si>
  <si>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</si>
  <si>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</si>
  <si>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</si>
  <si>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</si>
  <si>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</si>
  <si>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</si>
  <si>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</si>
  <si>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</si>
  <si>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</si>
  <si>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</si>
  <si>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</si>
  <si>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</si>
  <si>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</si>
  <si>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</si>
  <si>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</si>
  <si>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</si>
  <si>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</si>
  <si>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</si>
  <si>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</si>
  <si>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</si>
  <si>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</si>
  <si>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</si>
  <si>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</si>
  <si>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</si>
  <si>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</si>
  <si>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</si>
  <si>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</si>
  <si>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</si>
  <si>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</si>
  <si>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</si>
  <si>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</si>
  <si>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</si>
  <si>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</si>
  <si>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</si>
  <si>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</si>
  <si>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</si>
  <si>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</si>
  <si>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</si>
  <si>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</si>
  <si>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</si>
  <si>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</si>
  <si>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</si>
  <si>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</si>
  <si>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</si>
  <si>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</si>
  <si>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</si>
  <si>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</si>
  <si>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</si>
  <si>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</si>
  <si>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</si>
  <si>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</si>
  <si>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</si>
  <si>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</si>
  <si>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</si>
  <si>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</si>
  <si>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</si>
  <si>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</si>
  <si>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</si>
  <si>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</si>
  <si>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</si>
  <si>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</si>
  <si>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</si>
  <si>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</si>
  <si>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</si>
  <si>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</si>
  <si>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</si>
  <si>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</si>
  <si>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</si>
  <si>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</si>
  <si>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</si>
  <si>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</si>
  <si>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</si>
  <si>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</si>
  <si>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</si>
  <si>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</si>
  <si>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</si>
  <si>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</si>
  <si>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</si>
  <si>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</si>
  <si>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</si>
  <si>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</si>
  <si>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</si>
  <si>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</si>
  <si>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</si>
  <si>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</si>
  <si>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</si>
  <si>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</si>
  <si>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</si>
  <si>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</si>
  <si>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</si>
  <si>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</si>
  <si>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</si>
  <si>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</si>
  <si>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</si>
  <si>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</si>
  <si>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</si>
  <si>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</si>
  <si>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</si>
  <si>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</si>
  <si>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</si>
  <si>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</si>
  <si>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</si>
  <si>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</si>
  <si>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</si>
  <si>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</si>
  <si>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</si>
  <si>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</si>
  <si>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</si>
  <si>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</si>
  <si>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</si>
  <si>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</si>
  <si>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</si>
  <si>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</si>
  <si>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</si>
  <si>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</si>
  <si>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</si>
  <si>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</si>
  <si>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</si>
  <si>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</si>
  <si>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</si>
  <si>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</si>
  <si>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</si>
  <si>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</si>
  <si>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</si>
  <si>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</si>
  <si>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</si>
  <si>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</si>
  <si>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</si>
  <si>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</si>
  <si>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</si>
  <si>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</si>
  <si>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</si>
  <si>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</si>
  <si>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</si>
  <si>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</si>
  <si>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</si>
  <si>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</si>
  <si>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</si>
  <si>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</si>
  <si>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</si>
  <si>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</si>
  <si>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</si>
  <si>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</si>
  <si>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</si>
  <si>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</si>
  <si>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</si>
  <si>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</si>
  <si>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</si>
  <si>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</si>
  <si>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</si>
  <si>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</si>
  <si>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</si>
  <si>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</si>
  <si>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</si>
  <si>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</si>
  <si>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</si>
  <si>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</si>
  <si>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</si>
  <si>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</si>
  <si>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</si>
  <si>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</si>
  <si>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</si>
  <si>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</si>
  <si>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</si>
  <si>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</si>
  <si>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</si>
  <si>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</si>
  <si>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</si>
  <si>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</si>
  <si>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</si>
  <si>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</si>
  <si>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</si>
  <si>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</si>
  <si>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</si>
  <si>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</si>
  <si>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</si>
  <si>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</si>
  <si>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</si>
  <si>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</si>
  <si>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</si>
  <si>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</si>
  <si>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</si>
  <si>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</si>
  <si>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</si>
  <si>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</si>
  <si>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</si>
  <si>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</si>
  <si>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</si>
  <si>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</si>
  <si>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</si>
  <si>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</si>
  <si>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</si>
  <si>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</si>
  <si>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</si>
  <si>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</si>
  <si>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</si>
  <si>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</si>
  <si>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</si>
  <si>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</si>
  <si>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</si>
  <si>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</si>
  <si>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</si>
  <si>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</si>
  <si>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</si>
  <si>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</si>
  <si>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</si>
  <si>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</si>
  <si>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</si>
  <si>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</si>
  <si>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</si>
  <si>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</si>
  <si>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</si>
  <si>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</si>
  <si>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</si>
  <si>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</si>
  <si>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</si>
  <si>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</si>
  <si>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</si>
  <si>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</si>
  <si>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</si>
  <si>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</si>
  <si>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</si>
  <si>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</si>
  <si>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</si>
  <si>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</si>
  <si>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</si>
  <si>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</si>
  <si>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</si>
  <si>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</si>
  <si>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</si>
  <si>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</si>
  <si>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</si>
  <si>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</si>
  <si>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</si>
  <si>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</si>
  <si>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</si>
  <si>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</si>
  <si>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</si>
  <si>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</si>
  <si>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</si>
  <si>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</si>
  <si>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</si>
  <si>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</si>
  <si>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</si>
  <si>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</si>
  <si>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</si>
  <si>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</si>
  <si>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</si>
  <si>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</si>
  <si>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</si>
  <si>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</si>
  <si>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</si>
  <si>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</si>
  <si>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</si>
  <si>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</si>
  <si>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</si>
  <si>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</si>
  <si>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</si>
  <si>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</si>
  <si>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</si>
  <si>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</si>
  <si>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</si>
  <si>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</si>
  <si>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</si>
  <si>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</si>
  <si>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</si>
  <si>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</si>
  <si>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</si>
  <si>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</si>
  <si>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</si>
  <si>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</si>
  <si>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</si>
  <si>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</si>
  <si>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</si>
  <si>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</si>
  <si>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</si>
  <si>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</si>
  <si>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</si>
  <si>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</si>
  <si>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</si>
  <si>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</si>
  <si>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</si>
  <si>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</si>
  <si>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</si>
  <si>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</si>
  <si>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</si>
  <si>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</si>
  <si>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</si>
  <si>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</si>
  <si>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</si>
  <si>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</si>
  <si>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</si>
  <si>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</si>
  <si>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</si>
  <si>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</si>
  <si>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</si>
  <si>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</si>
  <si>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</si>
  <si>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</si>
  <si>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</si>
  <si>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</si>
  <si>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</si>
  <si>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</si>
  <si>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</si>
  <si>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</si>
  <si>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</si>
  <si>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</si>
  <si>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</si>
  <si>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</si>
  <si>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</si>
  <si>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</si>
  <si>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</si>
  <si>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</si>
  <si>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</si>
  <si>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</si>
  <si>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</si>
  <si>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</si>
  <si>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</si>
  <si>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</si>
  <si>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</si>
  <si>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</si>
  <si>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</si>
  <si>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</si>
  <si>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</si>
  <si>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</si>
  <si>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</si>
  <si>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</si>
  <si>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</si>
  <si>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</si>
  <si>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</si>
  <si>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</si>
  <si>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</si>
  <si>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</si>
  <si>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</si>
  <si>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</si>
  <si>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</si>
  <si>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</si>
  <si>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</si>
  <si>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</si>
  <si>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</si>
  <si>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</si>
  <si>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</si>
  <si>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</si>
  <si>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</si>
  <si>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</si>
  <si>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</si>
  <si>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</si>
  <si>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</si>
  <si>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</si>
  <si>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</si>
  <si>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</si>
  <si>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</si>
  <si>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</si>
  <si>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</si>
  <si>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</si>
  <si>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</si>
  <si>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</si>
  <si>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</si>
  <si>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</si>
  <si>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</si>
  <si>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</si>
  <si>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</si>
  <si>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</si>
  <si>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</si>
  <si>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</si>
  <si>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</si>
  <si>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</si>
  <si>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</si>
  <si>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</si>
  <si>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</si>
  <si>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</si>
  <si>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</si>
  <si>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</si>
  <si>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</si>
  <si>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</si>
  <si>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</si>
  <si>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</si>
  <si>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</si>
  <si>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</si>
  <si>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</si>
  <si>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</si>
  <si>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</si>
  <si>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</si>
  <si>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</si>
  <si>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</si>
  <si>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</si>
  <si>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</si>
  <si>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</si>
  <si>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</si>
  <si>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</si>
  <si>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</si>
  <si>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</si>
  <si>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</si>
  <si>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</si>
  <si>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</si>
  <si>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</si>
  <si>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</si>
  <si>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</si>
  <si>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</si>
  <si>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</si>
  <si>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</si>
  <si>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</si>
  <si>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</si>
  <si>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</si>
  <si>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</si>
  <si>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</si>
  <si>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</si>
  <si>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</si>
  <si>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</si>
  <si>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</si>
  <si>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</si>
  <si>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</si>
  <si>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</si>
  <si>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</si>
  <si>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</si>
  <si>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</si>
  <si>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</si>
  <si>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</si>
  <si>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</si>
  <si>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</si>
  <si>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</si>
  <si>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</si>
  <si>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</si>
  <si>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</si>
  <si>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</si>
  <si>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</si>
  <si>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</si>
  <si>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</si>
  <si>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</si>
  <si>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</si>
  <si>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</si>
  <si>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</si>
  <si>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</si>
  <si>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</si>
  <si>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</si>
  <si>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</si>
  <si>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</si>
  <si>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</si>
  <si>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</si>
  <si>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</si>
  <si>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</si>
  <si>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</si>
  <si>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</si>
  <si>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</si>
  <si>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</si>
  <si>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</si>
  <si>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</si>
  <si>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</si>
  <si>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</si>
  <si>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</si>
  <si>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</si>
  <si>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</si>
  <si>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</si>
  <si>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</si>
  <si>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</si>
  <si>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</si>
  <si>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</si>
  <si>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</si>
  <si>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</si>
  <si>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</si>
  <si>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</si>
  <si>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</si>
  <si>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</si>
  <si>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</si>
  <si>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</si>
  <si>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</si>
  <si>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</si>
  <si>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</si>
  <si>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</si>
  <si>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</si>
  <si>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</si>
  <si>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</si>
  <si>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</si>
  <si>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</si>
  <si>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</si>
  <si>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</si>
  <si>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</si>
  <si>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</si>
  <si>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</si>
  <si>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</si>
  <si>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</si>
  <si>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</si>
  <si>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</si>
  <si>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</si>
  <si>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</si>
  <si>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</si>
  <si>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</si>
  <si>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</si>
  <si>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</si>
  <si>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</si>
  <si>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</si>
  <si>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</si>
  <si>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</si>
  <si>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</si>
  <si>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</si>
  <si>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</si>
  <si>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</si>
  <si>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</si>
  <si>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</si>
  <si>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</si>
  <si>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</si>
  <si>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</si>
  <si>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</si>
  <si>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</si>
  <si>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</si>
  <si>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</si>
  <si>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</si>
  <si>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</si>
  <si>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</si>
  <si>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</si>
  <si>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</si>
  <si>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</si>
  <si>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</si>
  <si>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</si>
  <si>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</si>
  <si>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</si>
  <si>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</si>
  <si>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</si>
  <si>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</si>
  <si>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</si>
  <si>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</si>
  <si>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</si>
  <si>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</si>
  <si>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</si>
  <si>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</si>
  <si>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</si>
  <si>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</si>
  <si>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</si>
  <si>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</si>
  <si>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</si>
  <si>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</si>
  <si>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</si>
  <si>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</si>
  <si>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</si>
  <si>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</si>
  <si>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</si>
  <si>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</si>
  <si>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</si>
  <si>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</si>
  <si>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</si>
  <si>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</si>
  <si>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</si>
  <si>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</si>
  <si>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</si>
  <si>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</si>
  <si>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</si>
  <si>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</si>
  <si>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</si>
  <si>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</si>
  <si>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</si>
  <si>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</si>
  <si>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</si>
  <si>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</si>
  <si>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</si>
  <si>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</si>
  <si>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</si>
  <si>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</si>
  <si>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</si>
  <si>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</si>
  <si>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</si>
  <si>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</si>
  <si>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</si>
  <si>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</si>
  <si>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</si>
  <si>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</si>
  <si>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</si>
  <si>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</si>
  <si>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</si>
  <si>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</si>
  <si>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</si>
  <si>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</si>
  <si>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</si>
  <si>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</si>
  <si>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</si>
  <si>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</si>
  <si>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</si>
  <si>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</si>
  <si>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</si>
  <si>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</si>
  <si>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</si>
  <si>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</si>
  <si>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</si>
  <si>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</si>
  <si>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</si>
  <si>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</si>
  <si>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</si>
  <si>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</si>
  <si>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</si>
  <si>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</si>
  <si>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</si>
  <si>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</si>
  <si>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</si>
  <si>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</si>
  <si>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</si>
  <si>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</si>
  <si>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</si>
  <si>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</si>
  <si>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</si>
  <si>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</si>
  <si>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</si>
  <si>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</si>
  <si>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</si>
  <si>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</si>
  <si>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</si>
  <si>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</si>
  <si>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</si>
  <si>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</si>
  <si>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</si>
  <si>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</si>
  <si>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</si>
  <si>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</si>
  <si>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</si>
  <si>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</si>
  <si>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</si>
  <si>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</si>
  <si>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</si>
  <si>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</si>
  <si>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</si>
  <si>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</si>
  <si>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</si>
  <si>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</si>
  <si>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</si>
  <si>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</si>
  <si>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</si>
  <si>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</si>
  <si>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</si>
  <si>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</si>
  <si>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</si>
  <si>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</si>
  <si>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</si>
  <si>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</si>
  <si>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</si>
  <si>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</si>
  <si>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</si>
  <si>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</si>
  <si>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</si>
  <si>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</si>
  <si>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</si>
  <si>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</si>
  <si>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</si>
  <si>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</si>
  <si>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</si>
  <si>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</si>
  <si>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</si>
  <si>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</si>
  <si>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</si>
  <si>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</si>
  <si>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</si>
  <si>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</si>
  <si>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</si>
  <si>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</si>
  <si>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</si>
  <si>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</si>
  <si>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</si>
  <si>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</si>
  <si>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</si>
  <si>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</si>
  <si>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</si>
  <si>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</si>
  <si>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</si>
  <si>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</si>
  <si>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</si>
  <si>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</si>
  <si>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</si>
  <si>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</si>
  <si>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</si>
  <si>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</si>
  <si>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</si>
  <si>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</si>
  <si>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</si>
  <si>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</si>
  <si>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</si>
  <si>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</si>
  <si>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</si>
  <si>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</si>
  <si>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</si>
  <si>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</si>
  <si>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</si>
  <si>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</si>
  <si>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</si>
  <si>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</si>
  <si>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</si>
  <si>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</si>
  <si>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</si>
  <si>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</si>
  <si>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</si>
  <si>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</si>
  <si>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</si>
  <si>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</si>
  <si>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</si>
  <si>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</si>
  <si>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</si>
  <si>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</si>
  <si>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</si>
  <si>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</si>
  <si>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</si>
  <si>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</si>
  <si>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</si>
  <si>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</si>
  <si>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</si>
  <si>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</si>
  <si>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</si>
  <si>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</si>
  <si>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</si>
  <si>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</si>
  <si>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</si>
  <si>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</si>
  <si>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</si>
  <si>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</si>
  <si>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</si>
  <si>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</si>
  <si>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</si>
  <si>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</si>
  <si>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</si>
  <si>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</si>
  <si>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</si>
  <si>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</si>
  <si>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</si>
  <si>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</si>
  <si>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</si>
  <si>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</si>
  <si>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</si>
  <si>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</si>
  <si>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</si>
  <si>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</si>
  <si>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</si>
  <si>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</si>
  <si>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</si>
  <si>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</si>
  <si>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</si>
  <si>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</si>
  <si>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</si>
  <si>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</si>
  <si>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</si>
  <si>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</si>
  <si>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</si>
  <si>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</si>
  <si>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</si>
  <si>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</si>
  <si>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</si>
  <si>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</si>
  <si>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</si>
  <si>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</si>
  <si>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</si>
  <si>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</si>
  <si>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</si>
  <si>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</si>
  <si>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</si>
  <si>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</si>
  <si>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</si>
  <si>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</si>
  <si>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</si>
  <si>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</si>
  <si>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</si>
  <si>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</si>
  <si>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</si>
  <si>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</si>
  <si>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</si>
  <si>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</si>
  <si>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</si>
  <si>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</si>
  <si>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</si>
  <si>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</si>
  <si>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</si>
  <si>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</si>
  <si>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</si>
  <si>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</si>
  <si>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</si>
  <si>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</si>
  <si>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</si>
  <si>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</si>
  <si>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</si>
  <si>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</si>
  <si>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</si>
  <si>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</si>
  <si>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</si>
  <si>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</si>
  <si>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</si>
  <si>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</si>
  <si>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</si>
  <si>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</si>
  <si>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</si>
  <si>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</si>
  <si>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</si>
  <si>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</si>
  <si>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</si>
  <si>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</si>
  <si>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</si>
  <si>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</si>
  <si>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</si>
  <si>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</si>
  <si>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</si>
  <si>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</si>
  <si>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</si>
  <si>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</si>
  <si>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</si>
  <si>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</si>
  <si>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</si>
  <si>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</si>
  <si>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</si>
  <si>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</si>
  <si>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</si>
  <si>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</si>
  <si>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</si>
  <si>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</si>
  <si>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</si>
  <si>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</si>
  <si>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</si>
  <si>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</si>
  <si>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</si>
  <si>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</si>
  <si>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</si>
  <si>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</si>
  <si>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</si>
  <si>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</si>
  <si>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</si>
  <si>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</si>
  <si>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</si>
  <si>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</si>
  <si>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</si>
  <si>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</si>
  <si>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</si>
  <si>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</si>
  <si>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</si>
  <si>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</si>
  <si>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</si>
  <si>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</si>
  <si>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</si>
  <si>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</si>
  <si>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</si>
  <si>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</si>
  <si>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</si>
  <si>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</si>
  <si>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</si>
  <si>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</si>
  <si>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</si>
  <si>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</si>
  <si>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</si>
  <si>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</si>
  <si>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</si>
  <si>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</si>
  <si>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</si>
  <si>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</si>
  <si>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</si>
  <si>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</si>
  <si>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</si>
  <si>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</si>
  <si>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</si>
  <si>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</si>
  <si>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</si>
  <si>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</si>
  <si>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</si>
  <si>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</si>
  <si>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</si>
  <si>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</si>
  <si>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</si>
  <si>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</si>
  <si>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</si>
  <si>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</si>
  <si>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</si>
  <si>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</si>
  <si>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</si>
  <si>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</si>
  <si>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</si>
  <si>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</si>
  <si>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</si>
  <si>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</si>
  <si>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</si>
  <si>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</si>
  <si>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</si>
  <si>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</si>
  <si>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</si>
  <si>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</si>
  <si>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</si>
  <si>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</si>
  <si>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</si>
  <si>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</si>
  <si>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</si>
  <si>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</si>
  <si>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</si>
  <si>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</si>
  <si>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</si>
  <si>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</si>
  <si>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</si>
  <si>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</si>
  <si>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</si>
  <si>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</si>
  <si>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</si>
  <si>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</si>
  <si>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</si>
  <si>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</si>
  <si>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</si>
  <si>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</si>
  <si>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</si>
  <si>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</si>
  <si>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</si>
  <si>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</si>
  <si>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</si>
  <si>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</si>
  <si>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</si>
  <si>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</si>
  <si>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</si>
  <si>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</si>
  <si>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</si>
  <si>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</si>
  <si>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</si>
  <si>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</si>
  <si>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</si>
  <si>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</si>
  <si>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</si>
  <si>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</si>
  <si>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</si>
  <si>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</si>
  <si>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</si>
  <si>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</si>
  <si>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</si>
  <si>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</si>
  <si>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</si>
  <si>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</si>
  <si>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</si>
  <si>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</si>
  <si>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</si>
  <si>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</si>
  <si>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</si>
  <si>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</si>
  <si>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</si>
  <si>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</si>
  <si>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</si>
  <si>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</si>
  <si>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</si>
  <si>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</si>
  <si>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</si>
  <si>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</si>
  <si>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</si>
  <si>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</si>
  <si>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</si>
  <si>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</si>
  <si>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</si>
  <si>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</si>
  <si>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</si>
  <si>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</si>
  <si>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</si>
  <si>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</si>
  <si>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</si>
  <si>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</si>
  <si>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</si>
  <si>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</si>
  <si>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</si>
  <si>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</si>
  <si>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</si>
  <si>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</si>
  <si>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</si>
  <si>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</si>
  <si>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</si>
  <si>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</si>
  <si>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</si>
  <si>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</si>
  <si>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</si>
  <si>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</si>
  <si>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</si>
  <si>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</si>
  <si>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</si>
  <si>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</si>
  <si>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</si>
  <si>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</si>
  <si>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</si>
  <si>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</si>
  <si>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</si>
  <si>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</si>
  <si>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</si>
  <si>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</si>
  <si>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</si>
  <si>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</si>
  <si>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</si>
  <si>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</si>
  <si>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</si>
  <si>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</si>
  <si>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</si>
  <si>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</si>
  <si>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</si>
  <si>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</si>
  <si>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</si>
  <si>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</si>
  <si>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</si>
  <si>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</si>
  <si>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</si>
  <si>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</si>
  <si>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</si>
  <si>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</si>
  <si>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</si>
  <si>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</si>
  <si>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</si>
  <si>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</si>
  <si>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</si>
  <si>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</si>
  <si>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</si>
  <si>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</si>
  <si>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</si>
  <si>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</si>
  <si>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</si>
  <si>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</si>
  <si>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</si>
  <si>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</si>
  <si>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</si>
  <si>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</si>
  <si>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</si>
  <si>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</si>
  <si>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</si>
  <si>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</si>
  <si>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</si>
  <si>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</si>
  <si>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</si>
  <si>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</si>
  <si>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</si>
  <si>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</si>
  <si>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</si>
  <si>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</si>
  <si>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</si>
  <si>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</si>
  <si>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</si>
  <si>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</si>
  <si>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</si>
  <si>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</si>
  <si>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</si>
  <si>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</si>
  <si>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</si>
  <si>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</si>
  <si>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</si>
  <si>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</si>
  <si>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</si>
  <si>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</si>
  <si>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</si>
  <si>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</si>
  <si>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</si>
  <si>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</si>
  <si>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</si>
  <si>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</si>
  <si>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</si>
  <si>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</si>
  <si>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</si>
  <si>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</si>
  <si>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</si>
  <si>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</si>
  <si>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</si>
  <si>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</si>
  <si>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</si>
  <si>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</si>
  <si>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</si>
  <si>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</si>
  <si>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</si>
  <si>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</si>
  <si>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</si>
  <si>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</si>
  <si>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</si>
  <si>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</si>
  <si>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</si>
  <si>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</si>
  <si>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</si>
  <si>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</si>
  <si>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</si>
  <si>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</si>
  <si>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</si>
  <si>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</si>
  <si>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</si>
  <si>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</si>
  <si>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</si>
  <si>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</si>
  <si>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</si>
  <si>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</si>
  <si>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</si>
  <si>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</si>
  <si>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</si>
  <si>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</si>
  <si>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</si>
  <si>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</si>
  <si>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</si>
  <si>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</si>
  <si>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</si>
  <si>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</si>
  <si>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</si>
  <si>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</si>
  <si>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</si>
  <si>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</si>
  <si>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</si>
  <si>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</si>
  <si>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</si>
  <si>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</si>
  <si>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</si>
  <si>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</si>
  <si>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</si>
  <si>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</si>
  <si>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</si>
  <si>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</si>
  <si>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</si>
  <si>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</si>
  <si>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</si>
  <si>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</si>
  <si>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</si>
  <si>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</si>
  <si>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</si>
  <si>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</si>
  <si>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</si>
  <si>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</si>
  <si>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</si>
  <si>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</si>
  <si>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</si>
  <si>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</si>
  <si>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</si>
  <si>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</si>
  <si>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</si>
  <si>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</si>
  <si>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</si>
  <si>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</si>
  <si>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</si>
  <si>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</si>
  <si>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</si>
  <si>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</si>
  <si>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</si>
  <si>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</si>
  <si>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</si>
  <si>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</si>
  <si>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</si>
  <si>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</si>
  <si>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</si>
  <si>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</si>
  <si>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</si>
  <si>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</si>
  <si>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</si>
  <si>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</si>
  <si>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</si>
  <si>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</si>
  <si>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</si>
  <si>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</si>
  <si>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</si>
  <si>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</si>
  <si>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</si>
  <si>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</si>
  <si>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</si>
  <si>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</si>
  <si>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</si>
  <si>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</si>
  <si>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</si>
  <si>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</si>
  <si>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</si>
  <si>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</si>
  <si>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</si>
  <si>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</si>
  <si>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</si>
  <si>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</si>
  <si>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</si>
  <si>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</si>
  <si>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</si>
  <si>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</si>
  <si>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</si>
  <si>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</si>
  <si>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</si>
  <si>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</si>
  <si>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</si>
  <si>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</si>
  <si>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</si>
  <si>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</si>
  <si>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</si>
  <si>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</si>
  <si>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</si>
  <si>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</si>
  <si>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</si>
  <si>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</si>
  <si>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</si>
  <si>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</si>
  <si>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</si>
  <si>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</si>
  <si>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</si>
  <si>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</si>
  <si>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</si>
  <si>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</si>
  <si>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</si>
  <si>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</si>
  <si>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</si>
  <si>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</si>
  <si>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</si>
  <si>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</si>
  <si>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</si>
  <si>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</si>
  <si>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</si>
  <si>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</si>
  <si>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</si>
  <si>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</si>
  <si>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</si>
  <si>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</si>
  <si>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</si>
  <si>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</si>
  <si>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</si>
  <si>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</si>
  <si>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</si>
  <si>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</si>
  <si>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</si>
  <si>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</si>
  <si>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</si>
  <si>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</si>
  <si>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</si>
  <si>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</si>
  <si>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</si>
  <si>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</si>
  <si>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</si>
  <si>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</si>
  <si>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</si>
  <si>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</si>
  <si>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</si>
  <si>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</si>
  <si>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</si>
  <si>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</si>
  <si>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</si>
  <si>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</si>
  <si>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</si>
  <si>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</si>
  <si>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</si>
  <si>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</si>
  <si>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</si>
  <si>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</si>
  <si>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</si>
  <si>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</si>
  <si>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</si>
  <si>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</si>
  <si>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</si>
  <si>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</si>
  <si>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</si>
  <si>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</si>
  <si>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</si>
  <si>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</si>
  <si>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</si>
  <si>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</si>
  <si>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</si>
  <si>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</si>
  <si>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</si>
  <si>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</si>
  <si>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</si>
  <si>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</si>
  <si>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</si>
  <si>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</si>
  <si>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</si>
  <si>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</si>
  <si>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</si>
  <si>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</si>
  <si>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</si>
  <si>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</si>
  <si>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</si>
  <si>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</si>
  <si>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</si>
  <si>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</si>
  <si>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</si>
  <si>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</si>
  <si>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</si>
  <si>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</si>
  <si>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</si>
  <si>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</si>
  <si>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</si>
  <si>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</si>
  <si>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</si>
  <si>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</si>
  <si>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</si>
  <si>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</si>
  <si>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</si>
  <si>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</si>
  <si>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</si>
  <si>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</si>
  <si>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</si>
  <si>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</si>
  <si>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</si>
  <si>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</si>
  <si>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</si>
  <si>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</si>
  <si>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</si>
  <si>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</si>
  <si>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</si>
  <si>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</si>
  <si>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</si>
  <si>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</si>
  <si>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</si>
  <si>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</si>
  <si>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</si>
  <si>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</si>
  <si>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</si>
  <si>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</si>
  <si>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</si>
  <si>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</si>
  <si>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</si>
  <si>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</si>
  <si>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</si>
  <si>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</si>
  <si>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</si>
  <si>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</si>
  <si>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</si>
  <si>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</si>
  <si>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</si>
  <si>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</si>
  <si>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</si>
  <si>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</si>
  <si>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</si>
  <si>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</si>
  <si>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</si>
  <si>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</si>
  <si>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</si>
  <si>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</si>
  <si>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</si>
  <si>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</si>
  <si>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</si>
  <si>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</si>
  <si>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</si>
  <si>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</si>
  <si>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</si>
  <si>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</si>
  <si>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</si>
  <si>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</si>
  <si>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</si>
  <si>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</si>
  <si>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</si>
  <si>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</si>
  <si>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</si>
  <si>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</si>
  <si>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</si>
  <si>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</si>
  <si>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</si>
  <si>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</si>
  <si>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</si>
  <si>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</si>
  <si>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</si>
  <si>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</si>
  <si>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</si>
  <si>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</si>
  <si>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</si>
  <si>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</si>
  <si>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</si>
  <si>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</si>
  <si>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</si>
  <si>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</si>
  <si>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</si>
  <si>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</si>
  <si>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</si>
  <si>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</si>
  <si>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</si>
  <si>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</si>
  <si>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</si>
  <si>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</si>
  <si>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</si>
  <si>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</si>
  <si>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</si>
  <si>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</si>
  <si>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</si>
  <si>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</si>
  <si>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</si>
  <si>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</si>
  <si>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</si>
  <si>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</si>
  <si>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</si>
  <si>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</si>
  <si>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</si>
  <si>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</si>
  <si>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</si>
  <si>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</si>
  <si>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</si>
  <si>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</si>
  <si>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</si>
  <si>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</si>
  <si>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</si>
  <si>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</si>
  <si>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</si>
  <si>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</si>
  <si>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</si>
  <si>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</si>
  <si>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</si>
  <si>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</si>
  <si>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</si>
  <si>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</si>
  <si>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</si>
  <si>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</si>
  <si>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</si>
  <si>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</si>
  <si>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</si>
  <si>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</si>
  <si>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</si>
  <si>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</si>
  <si>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</si>
  <si>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</si>
  <si>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</si>
  <si>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</si>
  <si>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</si>
  <si>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</si>
  <si>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</si>
  <si>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</si>
  <si>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</si>
  <si>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</si>
  <si>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</si>
  <si>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</si>
  <si>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</si>
  <si>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</si>
  <si>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</si>
  <si>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</si>
  <si>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</si>
  <si>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</si>
  <si>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</si>
  <si>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</si>
  <si>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</si>
  <si>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</si>
  <si>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</si>
  <si>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</si>
  <si>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</si>
  <si>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</si>
  <si>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</si>
  <si>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</si>
  <si>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</si>
  <si>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</si>
  <si>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</si>
  <si>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</si>
  <si>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</si>
  <si>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</si>
  <si>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</si>
  <si>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</si>
  <si>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</si>
  <si>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</si>
  <si>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</si>
  <si>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</si>
  <si>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</si>
  <si>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</si>
  <si>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</si>
  <si>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</si>
  <si>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</si>
  <si>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</si>
  <si>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</si>
  <si>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</si>
  <si>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</si>
  <si>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</si>
  <si>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</si>
  <si>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</si>
  <si>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</si>
  <si>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</si>
  <si>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</si>
  <si>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</si>
  <si>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</si>
  <si>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</si>
  <si>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</si>
  <si>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</si>
  <si>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</si>
  <si>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</si>
  <si>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</si>
  <si>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</si>
  <si>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</si>
  <si>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</si>
  <si>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</si>
  <si>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</si>
  <si>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</si>
  <si>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</si>
  <si>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</si>
  <si>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</si>
  <si>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</si>
  <si>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</si>
  <si>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</si>
  <si>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</si>
  <si>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</si>
  <si>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</si>
  <si>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</si>
  <si>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</si>
  <si>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</si>
  <si>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</si>
  <si>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</si>
  <si>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</si>
  <si>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</si>
  <si>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</si>
  <si>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</si>
  <si>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</si>
  <si>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</si>
  <si>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</si>
  <si>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</si>
  <si>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</si>
  <si>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</si>
  <si>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</si>
  <si>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</si>
  <si>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</si>
  <si>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</si>
  <si>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</si>
  <si>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</si>
  <si>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</si>
  <si>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</si>
  <si>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</si>
  <si>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</si>
  <si>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</si>
  <si>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</si>
  <si>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</si>
  <si>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</si>
  <si>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</si>
  <si>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</si>
  <si>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</si>
  <si>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</si>
  <si>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</si>
  <si>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</si>
  <si>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</si>
  <si>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</si>
  <si>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</si>
  <si>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</si>
  <si>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</si>
  <si>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</si>
  <si>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</si>
  <si>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</si>
  <si>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</si>
  <si>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</si>
  <si>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</si>
  <si>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</si>
  <si>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</si>
  <si>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</si>
  <si>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</si>
  <si>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</si>
  <si>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</si>
  <si>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</si>
  <si>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</si>
  <si>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</si>
  <si>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</si>
  <si>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</si>
  <si>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</si>
  <si>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</si>
  <si>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</si>
  <si>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</si>
  <si>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</si>
  <si>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</si>
  <si>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</si>
  <si>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</si>
  <si>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</si>
  <si>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</si>
  <si>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</si>
  <si>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</si>
  <si>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</si>
  <si>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</si>
  <si>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</si>
  <si>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</si>
  <si>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</si>
  <si>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</si>
  <si>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</si>
  <si>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</si>
  <si>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</si>
  <si>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</si>
  <si>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</si>
  <si>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</si>
  <si>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</si>
  <si>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</si>
  <si>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</si>
  <si>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</si>
  <si>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</si>
  <si>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</si>
  <si>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</si>
  <si>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</si>
  <si>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</si>
  <si>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</si>
  <si>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</si>
  <si>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</si>
  <si>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</si>
  <si>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</si>
  <si>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</si>
  <si>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</si>
  <si>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</si>
  <si>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</si>
  <si>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</si>
  <si>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</si>
  <si>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</si>
  <si>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</si>
  <si>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</si>
  <si>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</si>
  <si>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</si>
  <si>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</si>
  <si>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</si>
  <si>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</si>
  <si>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</si>
  <si>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</si>
  <si>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</si>
  <si>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</si>
  <si>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</si>
  <si>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</si>
  <si>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</si>
  <si>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</si>
  <si>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</si>
  <si>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</si>
  <si>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</si>
  <si>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</si>
  <si>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</si>
  <si>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</si>
  <si>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</si>
  <si>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</si>
  <si>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</si>
  <si>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</si>
  <si>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</si>
  <si>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</si>
  <si>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</si>
  <si>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</si>
  <si>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</si>
  <si>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</si>
  <si>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</si>
  <si>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</si>
  <si>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</si>
  <si>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</si>
  <si>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</si>
  <si>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</si>
  <si>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</si>
  <si>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</si>
  <si>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</si>
  <si>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</si>
  <si>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</si>
  <si>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</si>
  <si>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</si>
  <si>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</si>
  <si>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</si>
  <si>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</si>
  <si>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</si>
  <si>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</si>
  <si>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</si>
  <si>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</si>
  <si>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</si>
  <si>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</si>
  <si>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</si>
  <si>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</si>
  <si>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</si>
  <si>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</si>
  <si>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</si>
  <si>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</si>
  <si>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</si>
  <si>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</si>
  <si>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</si>
  <si>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</si>
  <si>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</si>
  <si>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</si>
  <si>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</si>
  <si>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</si>
  <si>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</si>
  <si>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</si>
  <si>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</si>
  <si>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</si>
  <si>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</si>
  <si>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</si>
  <si>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</si>
  <si>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</si>
  <si>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</si>
  <si>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</si>
  <si>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</si>
  <si>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</si>
  <si>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</si>
  <si>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</si>
  <si>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</si>
  <si>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</si>
  <si>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</si>
  <si>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</si>
  <si>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</si>
  <si>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</si>
  <si>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</si>
  <si>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</si>
  <si>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</si>
  <si>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</si>
  <si>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</si>
  <si>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</si>
  <si>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</si>
  <si>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</si>
  <si>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</si>
  <si>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</si>
  <si>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</si>
  <si>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</si>
  <si>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</si>
  <si>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</si>
  <si>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</si>
  <si>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</si>
  <si>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</si>
  <si>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</si>
  <si>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</si>
  <si>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</si>
  <si>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</si>
  <si>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</si>
  <si>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</si>
  <si>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</si>
  <si>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</si>
  <si>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</si>
  <si>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</si>
  <si>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</si>
  <si>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</si>
  <si>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</si>
  <si>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</si>
  <si>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</si>
  <si>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</si>
  <si>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</si>
  <si>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</si>
  <si>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</si>
  <si>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</si>
  <si>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</si>
  <si>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</si>
  <si>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</si>
  <si>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</si>
  <si>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</si>
  <si>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</si>
  <si>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</si>
  <si>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</si>
  <si>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</si>
  <si>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</si>
  <si>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</si>
  <si>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</si>
  <si>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</si>
  <si>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</si>
  <si>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</si>
  <si>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</si>
  <si>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</si>
  <si>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</si>
  <si>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</si>
  <si>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</si>
  <si>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</si>
  <si>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</si>
  <si>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</si>
  <si>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</si>
  <si>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</si>
  <si>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</si>
  <si>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</si>
  <si>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</si>
  <si>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</si>
  <si>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</si>
  <si>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</si>
  <si>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</si>
  <si>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</si>
  <si>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</si>
  <si>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</si>
  <si>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</si>
  <si>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</si>
  <si>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</si>
  <si>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</si>
  <si>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</si>
  <si>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</si>
  <si>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</si>
  <si>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</si>
  <si>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</si>
  <si>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</si>
  <si>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</si>
  <si>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</si>
  <si>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</si>
  <si>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</si>
  <si>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</si>
  <si>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</si>
  <si>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</si>
  <si>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</si>
  <si>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</si>
  <si>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</si>
  <si>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</si>
  <si>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</si>
  <si>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</si>
  <si>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</si>
  <si>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</si>
  <si>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</si>
  <si>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</si>
  <si>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</si>
  <si>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</si>
  <si>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</si>
  <si>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</si>
  <si>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</si>
  <si>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</si>
  <si>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</si>
  <si>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</si>
  <si>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</si>
  <si>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</si>
  <si>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</si>
  <si>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</si>
  <si>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</si>
  <si>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</si>
  <si>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</si>
  <si>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</si>
  <si>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</si>
  <si>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</si>
  <si>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</si>
  <si>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</si>
  <si>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</si>
  <si>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</si>
  <si>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</si>
  <si>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</si>
  <si>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</si>
  <si>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</si>
  <si>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</si>
  <si>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</si>
  <si>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</si>
  <si>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</si>
  <si>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</si>
  <si>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</si>
  <si>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</si>
  <si>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</si>
  <si>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</si>
  <si>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</si>
  <si>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</si>
  <si>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</si>
  <si>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</si>
  <si>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</si>
  <si>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</si>
  <si>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</si>
  <si>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</si>
  <si>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</si>
  <si>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</si>
  <si>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</si>
  <si>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</si>
  <si>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</si>
  <si>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</si>
  <si>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</si>
  <si>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</si>
  <si>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</si>
  <si>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</si>
  <si>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</si>
  <si>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</si>
  <si>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</si>
  <si>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</si>
  <si>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</si>
  <si>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</si>
  <si>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</si>
  <si>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</si>
  <si>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</si>
  <si>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</si>
  <si>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</si>
  <si>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</si>
  <si>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</si>
  <si>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</si>
  <si>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</si>
  <si>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</si>
  <si>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</si>
  <si>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</si>
  <si>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</si>
  <si>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</si>
  <si>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</si>
  <si>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</si>
  <si>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</si>
  <si>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</si>
  <si>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</si>
  <si>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</si>
  <si>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</si>
  <si>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</si>
  <si>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</si>
  <si>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</si>
  <si>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</si>
  <si>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</si>
  <si>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</si>
  <si>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</si>
  <si>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</si>
  <si>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</si>
  <si>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</si>
  <si>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</si>
  <si>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</si>
  <si>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</si>
  <si>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</si>
  <si>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</si>
  <si>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</si>
  <si>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</si>
  <si>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</si>
  <si>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</si>
  <si>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</si>
  <si>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</si>
  <si>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</si>
  <si>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</si>
  <si>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</si>
  <si>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</si>
  <si>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</si>
  <si>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</si>
  <si>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</si>
  <si>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</si>
  <si>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</si>
  <si>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</si>
  <si>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</si>
  <si>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</si>
  <si>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</si>
  <si>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</si>
  <si>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</si>
  <si>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</si>
  <si>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</si>
  <si>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</si>
  <si>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</si>
  <si>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</si>
  <si>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</si>
  <si>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</si>
  <si>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</si>
  <si>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</si>
  <si>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</si>
  <si>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</si>
  <si>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</si>
  <si>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</si>
  <si>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</si>
  <si>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</si>
  <si>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</si>
  <si>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</si>
  <si>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</si>
  <si>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</si>
  <si>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</si>
  <si>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</si>
  <si>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</si>
  <si>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</si>
  <si>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</si>
  <si>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</si>
  <si>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</si>
  <si>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</si>
  <si>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</si>
  <si>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</si>
  <si>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</si>
  <si>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</si>
  <si>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</si>
  <si>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</si>
  <si>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</si>
  <si>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</si>
  <si>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</si>
  <si>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</si>
  <si>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</si>
  <si>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</si>
  <si>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</si>
  <si>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</si>
  <si>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</si>
  <si>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</si>
  <si>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</si>
  <si>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</si>
  <si>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</si>
  <si>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</si>
  <si>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</si>
  <si>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</si>
  <si>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</si>
  <si>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</si>
  <si>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</si>
  <si>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</si>
  <si>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</si>
  <si>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</si>
  <si>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</si>
  <si>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</si>
  <si>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</si>
  <si>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</si>
  <si>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</si>
  <si>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</si>
  <si>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</si>
  <si>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</si>
  <si>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</si>
  <si>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</si>
  <si>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</si>
  <si>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</si>
  <si>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</si>
  <si>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</si>
  <si>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</si>
  <si>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</si>
  <si>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</si>
  <si>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</si>
  <si>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</si>
  <si>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</si>
  <si>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</si>
  <si>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</si>
  <si>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</si>
  <si>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</si>
  <si>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</si>
  <si>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</si>
  <si>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</si>
  <si>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</si>
  <si>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</si>
  <si>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</si>
  <si>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</si>
  <si>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</si>
  <si>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</si>
  <si>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</si>
  <si>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</si>
  <si>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</si>
  <si>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</si>
  <si>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</si>
  <si>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</si>
  <si>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</si>
  <si>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</si>
  <si>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</si>
  <si>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</si>
  <si>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</si>
  <si>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</si>
  <si>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</si>
  <si>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</si>
  <si>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</si>
  <si>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</si>
  <si>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</si>
  <si>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</si>
  <si>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</si>
  <si>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</si>
  <si>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</si>
  <si>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</si>
  <si>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</si>
  <si>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</si>
  <si>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</si>
  <si>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</si>
  <si>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</si>
  <si>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</si>
  <si>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</si>
  <si>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</si>
  <si>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</si>
  <si>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</si>
  <si>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</si>
  <si>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</si>
  <si>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</si>
  <si>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</si>
  <si>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</si>
  <si>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</si>
  <si>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</si>
  <si>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</si>
  <si>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</si>
  <si>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</si>
  <si>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</si>
  <si>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</si>
  <si>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</si>
  <si>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</si>
  <si>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</si>
  <si>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</si>
  <si>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</si>
  <si>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</si>
  <si>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</si>
  <si>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</si>
  <si>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</si>
  <si>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</si>
  <si>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</si>
  <si>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</si>
  <si>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</si>
  <si>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</si>
  <si>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</si>
  <si>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</si>
  <si>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</si>
  <si>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</si>
  <si>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</si>
  <si>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</si>
  <si>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</si>
  <si>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</si>
  <si>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</si>
  <si>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</si>
  <si>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</si>
  <si>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</si>
  <si>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</si>
  <si>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</si>
  <si>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</si>
  <si>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</si>
  <si>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</si>
  <si>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</si>
  <si>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</si>
  <si>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</si>
  <si>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</si>
  <si>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</si>
  <si>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</si>
  <si>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</si>
  <si>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</si>
  <si>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</si>
  <si>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</si>
  <si>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</si>
  <si>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</si>
  <si>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</si>
  <si>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</si>
  <si>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</si>
  <si>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</si>
  <si>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</si>
  <si>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</si>
  <si>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</si>
  <si>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</si>
  <si>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</si>
  <si>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</si>
  <si>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</si>
  <si>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</si>
  <si>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</si>
  <si>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</si>
  <si>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</si>
  <si>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</si>
  <si>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</si>
  <si>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</si>
  <si>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</si>
  <si>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</si>
  <si>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</si>
  <si>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</si>
  <si>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</si>
  <si>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</si>
  <si>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</si>
  <si>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</si>
  <si>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</si>
  <si>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</si>
  <si>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</si>
  <si>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</si>
  <si>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</si>
  <si>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</si>
  <si>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</si>
  <si>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</si>
  <si>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</si>
  <si>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</si>
  <si>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</si>
  <si>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</si>
  <si>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</si>
  <si>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</si>
  <si>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</si>
  <si>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</si>
  <si>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</si>
  <si>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</si>
  <si>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</si>
  <si>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</si>
  <si>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</si>
  <si>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</si>
  <si>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</si>
  <si>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</si>
  <si>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</si>
  <si>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</si>
  <si>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</si>
  <si>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</si>
  <si>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</si>
  <si>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</si>
  <si>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</si>
  <si>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</si>
  <si>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</si>
  <si>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</si>
  <si>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</si>
  <si>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</si>
  <si>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</si>
  <si>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</si>
  <si>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</si>
  <si>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</si>
  <si>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</si>
  <si>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</si>
  <si>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</si>
  <si>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</si>
  <si>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</si>
  <si>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</si>
  <si>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</si>
  <si>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</si>
  <si>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</si>
  <si>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</si>
  <si>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</si>
  <si>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</si>
  <si>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</si>
  <si>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</si>
  <si>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</si>
  <si>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</si>
  <si>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</si>
  <si>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</si>
  <si>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</si>
  <si>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</si>
  <si>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</si>
  <si>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</si>
  <si>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</si>
  <si>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</si>
  <si>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</si>
  <si>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</si>
  <si>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</si>
  <si>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</si>
  <si>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</si>
  <si>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</si>
  <si>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</si>
  <si>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</si>
  <si>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</si>
  <si>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</si>
  <si>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</si>
  <si>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</si>
  <si>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</si>
  <si>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</si>
  <si>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</si>
  <si>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</si>
  <si>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</si>
  <si>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</si>
  <si>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</si>
  <si>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</si>
  <si>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</si>
  <si>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</si>
  <si>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</si>
  <si>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</si>
  <si>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</si>
  <si>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</si>
  <si>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</si>
  <si>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</si>
  <si>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</si>
  <si>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</si>
  <si>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</si>
  <si>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</si>
  <si>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</si>
  <si>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</si>
  <si>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</si>
  <si>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</si>
  <si>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</si>
  <si>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</si>
  <si>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</si>
  <si>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</si>
  <si>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</si>
  <si>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</si>
  <si>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</si>
  <si>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</si>
  <si>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</si>
  <si>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</si>
  <si>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</si>
  <si>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</si>
  <si>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</si>
  <si>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</si>
  <si>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</si>
  <si>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</si>
  <si>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</si>
  <si>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</si>
  <si>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</si>
  <si>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</si>
  <si>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</si>
  <si>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</si>
  <si>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</si>
  <si>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</si>
  <si>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</si>
  <si>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</si>
  <si>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</si>
  <si>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</si>
  <si>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</si>
  <si>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</si>
  <si>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</si>
  <si>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</si>
  <si>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</si>
  <si>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</si>
  <si>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</si>
  <si>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</si>
  <si>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</si>
  <si>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</si>
  <si>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</si>
  <si>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</si>
  <si>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</si>
  <si>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</si>
  <si>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</si>
  <si>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</si>
  <si>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</si>
  <si>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</si>
  <si>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</si>
  <si>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</si>
  <si>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</si>
  <si>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</si>
  <si>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</si>
  <si>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</si>
  <si>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</si>
  <si>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</si>
  <si>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</si>
  <si>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</si>
  <si>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</si>
  <si>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</si>
  <si>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</si>
  <si>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</si>
  <si>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</si>
  <si>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</si>
  <si>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</si>
  <si>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</si>
  <si>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</si>
  <si>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</si>
  <si>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</si>
  <si>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</si>
  <si>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</si>
  <si>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</si>
  <si>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</si>
  <si>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</si>
  <si>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</si>
  <si>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</si>
  <si>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</si>
  <si>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</si>
  <si>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</si>
  <si>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</si>
  <si>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</si>
  <si>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</si>
  <si>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</si>
  <si>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</si>
  <si>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</si>
  <si>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</si>
  <si>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</si>
  <si>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</si>
  <si>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</si>
  <si>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</si>
  <si>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</si>
  <si>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</si>
  <si>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</si>
  <si>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</si>
  <si>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</si>
  <si>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</si>
  <si>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</si>
  <si>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</si>
  <si>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</si>
  <si>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</si>
  <si>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</si>
  <si>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</si>
  <si>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</si>
  <si>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</si>
  <si>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</si>
  <si>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</si>
  <si>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</si>
  <si>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</si>
  <si>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</si>
  <si>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</si>
  <si>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</si>
  <si>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</si>
  <si>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</si>
  <si>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</si>
  <si>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</si>
  <si>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</si>
  <si>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</si>
  <si>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</si>
  <si>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</si>
  <si>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</si>
  <si>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</si>
  <si>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</si>
  <si>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</si>
  <si>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</si>
  <si>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</si>
  <si>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</si>
  <si>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</si>
  <si>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</si>
  <si>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</si>
  <si>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</si>
  <si>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</si>
  <si>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</si>
  <si>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</si>
  <si>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</si>
  <si>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</si>
  <si>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</si>
  <si>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</si>
  <si>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</si>
  <si>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</si>
  <si>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</si>
  <si>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</si>
  <si>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</si>
  <si>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</si>
  <si>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</si>
  <si>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</si>
  <si>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</si>
  <si>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</si>
  <si>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</si>
  <si>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</si>
  <si>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</si>
  <si>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</si>
  <si>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</si>
  <si>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</si>
  <si>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</si>
  <si>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</si>
  <si>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</si>
  <si>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</si>
  <si>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</si>
  <si>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</si>
  <si>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</si>
  <si>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</si>
  <si>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</si>
  <si>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</si>
  <si>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</si>
  <si>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</si>
  <si>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</si>
  <si>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</si>
  <si>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</si>
  <si>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</si>
  <si>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</si>
  <si>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</si>
  <si>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</si>
  <si>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</si>
  <si>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</si>
  <si>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</si>
  <si>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</si>
  <si>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</si>
  <si>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</si>
  <si>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</si>
  <si>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</si>
  <si>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</si>
  <si>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</si>
  <si>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</si>
  <si>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</si>
  <si>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</si>
  <si>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</si>
  <si>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</si>
  <si>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</si>
  <si>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</si>
  <si>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</si>
  <si>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</si>
  <si>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</si>
  <si>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</si>
  <si>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</si>
  <si>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</si>
  <si>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</si>
  <si>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</si>
  <si>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</si>
  <si>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</si>
  <si>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</si>
  <si>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</si>
  <si>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</si>
  <si>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</si>
  <si>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</si>
  <si>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</si>
  <si>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</si>
  <si>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</si>
  <si>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</si>
  <si>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</si>
  <si>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</si>
  <si>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</si>
  <si>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</si>
  <si>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</si>
  <si>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</si>
  <si>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</si>
  <si>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</si>
  <si>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</si>
  <si>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</si>
  <si>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</si>
  <si>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</si>
  <si>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</si>
  <si>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</si>
  <si>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</si>
  <si>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</si>
  <si>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</si>
  <si>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</si>
  <si>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</si>
  <si>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</si>
  <si>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</si>
  <si>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</si>
  <si>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</si>
  <si>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</si>
  <si>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</si>
  <si>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</si>
  <si>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</si>
  <si>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</si>
  <si>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</si>
  <si>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</si>
  <si>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</si>
  <si>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</si>
  <si>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</si>
  <si>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</si>
  <si>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</si>
  <si>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</si>
  <si>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</si>
  <si>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</si>
  <si>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</si>
  <si>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</si>
  <si>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</si>
  <si>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</si>
  <si>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</si>
  <si>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</si>
  <si>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</si>
  <si>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</si>
  <si>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</si>
  <si>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</si>
  <si>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</si>
  <si>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</si>
  <si>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</si>
  <si>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</si>
  <si>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</si>
  <si>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</si>
  <si>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</si>
  <si>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</si>
  <si>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</si>
  <si>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</si>
  <si>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</si>
  <si>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</si>
  <si>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</si>
  <si>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</si>
  <si>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</si>
  <si>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</si>
  <si>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</si>
  <si>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</si>
  <si>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</si>
  <si>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</si>
  <si>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</si>
  <si>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</si>
  <si>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</si>
  <si>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</si>
  <si>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</si>
  <si>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</si>
  <si>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</si>
  <si>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</si>
  <si>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</si>
  <si>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</si>
  <si>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</si>
  <si>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</si>
  <si>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</si>
  <si>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</si>
  <si>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</si>
  <si>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</si>
  <si>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</si>
  <si>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</si>
  <si>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</si>
  <si>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</si>
  <si>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</si>
  <si>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</si>
  <si>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</si>
  <si>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</si>
  <si>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</si>
  <si>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</si>
  <si>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</si>
  <si>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</si>
  <si>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</si>
  <si>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</si>
  <si>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</si>
  <si>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</si>
  <si>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</si>
  <si>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</si>
  <si>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</si>
  <si>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</si>
  <si>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</si>
  <si>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</si>
  <si>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</si>
  <si>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</si>
  <si>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</si>
  <si>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</si>
  <si>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</si>
  <si>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</si>
  <si>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</si>
  <si>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</si>
  <si>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</si>
  <si>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</si>
  <si>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</si>
  <si>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</si>
  <si>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</si>
  <si>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</si>
  <si>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</si>
  <si>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</si>
  <si>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</si>
  <si>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</si>
  <si>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</si>
  <si>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</si>
  <si>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</si>
  <si>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</si>
  <si>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</si>
  <si>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</si>
  <si>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</si>
  <si>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</si>
  <si>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</si>
  <si>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</si>
  <si>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</si>
  <si>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</si>
  <si>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</si>
  <si>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</si>
  <si>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</si>
  <si>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</si>
  <si>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</si>
  <si>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</si>
  <si>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</si>
  <si>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</si>
  <si>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</si>
  <si>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</si>
  <si>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</si>
  <si>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</si>
  <si>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</si>
  <si>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</si>
  <si>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</si>
  <si>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</si>
  <si>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</si>
  <si>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</si>
  <si>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</si>
  <si>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</si>
  <si>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</si>
  <si>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</si>
  <si>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</si>
  <si>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</si>
  <si>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</si>
  <si>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</si>
  <si>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</si>
  <si>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</si>
  <si>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</si>
  <si>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</si>
  <si>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</si>
  <si>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</si>
  <si>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</si>
  <si>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</si>
  <si>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</si>
  <si>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</si>
  <si>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</si>
  <si>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</si>
  <si>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</si>
  <si>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</si>
  <si>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</si>
  <si>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</si>
  <si>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</si>
  <si>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</si>
  <si>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</si>
  <si>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</si>
  <si>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</si>
  <si>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</si>
  <si>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</si>
  <si>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</si>
  <si>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</si>
  <si>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</si>
  <si>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</si>
  <si>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</si>
  <si>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</si>
  <si>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</si>
  <si>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</si>
  <si>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</si>
  <si>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</si>
  <si>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</si>
  <si>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</si>
  <si>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</si>
  <si>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</si>
  <si>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</si>
  <si>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</si>
  <si>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</si>
  <si>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</si>
  <si>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</si>
  <si>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</si>
  <si>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</si>
  <si>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</si>
  <si>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</si>
  <si>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</si>
  <si>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</si>
  <si>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</si>
  <si>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</si>
  <si>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</si>
  <si>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</si>
  <si>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</si>
  <si>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</si>
  <si>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</si>
  <si>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</si>
  <si>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</si>
  <si>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</si>
  <si>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</si>
  <si>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</si>
  <si>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</si>
  <si>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</si>
  <si>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</si>
  <si>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</si>
  <si>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</si>
  <si>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</si>
  <si>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</si>
  <si>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</si>
  <si>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</si>
  <si>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</si>
  <si>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</si>
  <si>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</si>
  <si>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</si>
  <si>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</si>
  <si>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</si>
  <si>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</si>
  <si>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</si>
  <si>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</si>
  <si>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</si>
  <si>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</si>
  <si>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</si>
  <si>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</si>
  <si>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</si>
  <si>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</si>
  <si>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</si>
  <si>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</si>
  <si>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</si>
  <si>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</si>
  <si>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</si>
  <si>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</si>
  <si>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</si>
  <si>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</si>
  <si>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</si>
  <si>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</si>
  <si>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</si>
  <si>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</si>
  <si>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</si>
  <si>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</si>
  <si>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</si>
  <si>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</si>
  <si>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</si>
  <si>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</si>
  <si>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</si>
  <si>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</si>
  <si>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</si>
  <si>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</si>
  <si>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</si>
  <si>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</si>
  <si>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</si>
  <si>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</si>
  <si>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</si>
  <si>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</si>
  <si>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</si>
  <si>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</si>
  <si>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</si>
  <si>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</si>
  <si>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</si>
  <si>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</si>
  <si>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</si>
  <si>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</si>
  <si>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</si>
  <si>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</si>
  <si>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</si>
  <si>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</si>
  <si>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</si>
  <si>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</si>
  <si>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</si>
  <si>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</si>
  <si>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</si>
  <si>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</si>
  <si>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</si>
  <si>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</si>
  <si>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</si>
  <si>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</si>
  <si>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</si>
  <si>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</si>
  <si>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</si>
  <si>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</si>
  <si>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</si>
  <si>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</si>
  <si>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</si>
  <si>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</si>
  <si>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</si>
  <si>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</si>
  <si>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</si>
  <si>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</si>
  <si>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</si>
  <si>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</si>
  <si>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</si>
  <si>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</si>
  <si>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</si>
  <si>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</si>
  <si>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</si>
  <si>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</si>
  <si>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</si>
  <si>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</si>
  <si>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</si>
  <si>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</si>
  <si>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</si>
  <si>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</si>
  <si>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</si>
  <si>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</si>
  <si>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</si>
  <si>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</si>
  <si>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</si>
  <si>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</si>
  <si>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</si>
  <si>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</si>
  <si>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</si>
  <si>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</si>
  <si>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</si>
  <si>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</si>
  <si>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</si>
  <si>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</si>
  <si>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</si>
  <si>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</si>
  <si>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</si>
  <si>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</si>
  <si>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</si>
  <si>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</si>
  <si>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</si>
  <si>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</si>
  <si>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</si>
  <si>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</si>
  <si>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</si>
  <si>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</si>
  <si>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</si>
  <si>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</si>
  <si>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</si>
  <si>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</si>
  <si>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</si>
  <si>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</si>
  <si>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</si>
  <si>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</si>
  <si>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</si>
  <si>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</si>
  <si>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</si>
  <si>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</si>
  <si>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</si>
  <si>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</si>
  <si>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</si>
  <si>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</si>
  <si>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</si>
  <si>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</si>
  <si>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</si>
  <si>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</si>
  <si>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</si>
  <si>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</si>
  <si>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</si>
  <si>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</si>
  <si>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</si>
  <si>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</si>
  <si>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</si>
  <si>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</si>
  <si>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</si>
  <si>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</si>
  <si>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</si>
  <si>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</si>
  <si>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</si>
  <si>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</si>
  <si>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</si>
  <si>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</si>
  <si>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</si>
  <si>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</si>
  <si>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</si>
  <si>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</si>
  <si>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</si>
  <si>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</si>
  <si>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</si>
  <si>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</si>
  <si>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</si>
  <si>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</si>
  <si>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</si>
  <si>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</si>
  <si>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</si>
  <si>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</si>
  <si>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</si>
  <si>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</si>
  <si>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</si>
  <si>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</si>
  <si>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</si>
  <si>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</si>
  <si>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</si>
  <si>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</si>
  <si>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</si>
  <si>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</si>
  <si>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</si>
  <si>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</si>
  <si>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</si>
  <si>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</si>
  <si>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</si>
  <si>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</si>
  <si>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</si>
  <si>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</si>
  <si>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</si>
  <si>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</si>
  <si>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</si>
  <si>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</si>
  <si>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</si>
  <si>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</si>
  <si>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</si>
  <si>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</si>
  <si>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</si>
  <si>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</si>
  <si>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</si>
  <si>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</si>
  <si>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</si>
  <si>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</si>
  <si>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</si>
  <si>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</si>
  <si>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</si>
  <si>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</si>
  <si>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</si>
  <si>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</si>
  <si>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</si>
  <si>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</si>
  <si>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</si>
  <si>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</si>
  <si>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</si>
  <si>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</si>
  <si>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</si>
  <si>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</si>
  <si>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</si>
  <si>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</si>
  <si>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</si>
  <si>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</si>
  <si>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</si>
  <si>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</si>
  <si>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</si>
  <si>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</si>
  <si>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</si>
  <si>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</si>
  <si>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</si>
  <si>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</si>
  <si>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</si>
  <si>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</si>
  <si>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</si>
  <si>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</si>
  <si>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</si>
  <si>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</si>
  <si>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</si>
  <si>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</si>
  <si>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</si>
  <si>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</si>
  <si>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</si>
  <si>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</si>
  <si>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</si>
  <si>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</si>
  <si>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</si>
  <si>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</si>
  <si>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</si>
  <si>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</si>
  <si>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</si>
  <si>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</si>
  <si>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</si>
  <si>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</si>
  <si>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</si>
  <si>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</si>
  <si>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</si>
  <si>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</si>
  <si>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</si>
  <si>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</si>
  <si>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</si>
  <si>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</si>
  <si>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</si>
  <si>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</si>
  <si>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</si>
  <si>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</si>
  <si>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</si>
  <si>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</si>
  <si>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</si>
  <si>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</si>
  <si>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</si>
  <si>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</si>
  <si>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</si>
  <si>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</si>
  <si>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</si>
  <si>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</si>
  <si>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</si>
  <si>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</si>
  <si>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</si>
  <si>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</si>
  <si>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</si>
  <si>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</si>
  <si>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</si>
  <si>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</si>
  <si>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</si>
  <si>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</si>
  <si>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</si>
  <si>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</si>
  <si>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</si>
  <si>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</si>
  <si>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</si>
  <si>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</si>
  <si>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</si>
  <si>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</si>
  <si>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</si>
  <si>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</si>
  <si>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</si>
  <si>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</si>
  <si>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</si>
  <si>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</si>
  <si>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</si>
  <si>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</si>
  <si>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</si>
  <si>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</si>
  <si>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</si>
  <si>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</si>
  <si>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</si>
  <si>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</si>
  <si>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</si>
  <si>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</si>
  <si>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</si>
  <si>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</si>
  <si>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</si>
  <si>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</si>
  <si>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</si>
  <si>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</si>
  <si>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</si>
  <si>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</si>
  <si>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</si>
  <si>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</si>
  <si>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</si>
  <si>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</si>
  <si>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</si>
  <si>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</si>
  <si>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</si>
  <si>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</si>
  <si>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</si>
  <si>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</si>
  <si>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</si>
  <si>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</si>
  <si>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</si>
  <si>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</si>
  <si>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</si>
  <si>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</si>
  <si>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</si>
  <si>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</si>
  <si>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</si>
  <si>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</si>
  <si>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</si>
  <si>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</si>
  <si>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</si>
  <si>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</si>
  <si>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</si>
  <si>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</si>
  <si>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</si>
  <si>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</si>
  <si>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</si>
  <si>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</si>
  <si>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</si>
  <si>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</si>
  <si>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</si>
  <si>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</si>
  <si>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</si>
  <si>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</si>
  <si>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</si>
  <si>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</si>
  <si>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</si>
  <si>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</si>
  <si>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</si>
  <si>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</si>
  <si>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</si>
  <si>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</si>
  <si>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</si>
  <si>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</si>
  <si>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</si>
  <si>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</si>
  <si>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</si>
  <si>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</si>
  <si>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</si>
  <si>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</si>
  <si>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</si>
  <si>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</si>
  <si>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</si>
  <si>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</si>
  <si>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</si>
  <si>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</si>
  <si>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</si>
  <si>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</si>
  <si>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</si>
  <si>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</si>
  <si>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</si>
  <si>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</si>
  <si>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</si>
  <si>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</si>
  <si>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</si>
  <si>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</si>
  <si>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</si>
  <si>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</si>
  <si>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</si>
  <si>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</si>
  <si>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</si>
  <si>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</si>
  <si>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</si>
  <si>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</si>
  <si>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</si>
  <si>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</si>
  <si>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</si>
  <si>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</si>
  <si>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</si>
  <si>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</si>
  <si>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</si>
  <si>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</si>
  <si>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</si>
  <si>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</si>
  <si>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</si>
  <si>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</si>
  <si>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</si>
  <si>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</si>
  <si>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</si>
  <si>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</si>
  <si>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</si>
  <si>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</si>
  <si>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</si>
  <si>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</si>
  <si>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</si>
  <si>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</si>
  <si>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</si>
  <si>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</si>
  <si>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</si>
  <si>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</si>
  <si>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</si>
  <si>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</si>
  <si>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</si>
  <si>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</si>
  <si>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</si>
  <si>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</si>
  <si>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</si>
  <si>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</si>
  <si>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</si>
  <si>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</si>
  <si>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</si>
  <si>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</si>
  <si>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</si>
  <si>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</si>
  <si>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</si>
  <si>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</si>
  <si>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</si>
  <si>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</si>
  <si>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</si>
  <si>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</si>
  <si>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</si>
  <si>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</si>
  <si>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</si>
  <si>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</si>
  <si>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</si>
  <si>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</si>
  <si>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</si>
  <si>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</si>
  <si>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</si>
  <si>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</si>
  <si>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</si>
  <si>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</si>
  <si>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</si>
  <si>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</si>
  <si>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</si>
  <si>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</si>
  <si>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</si>
  <si>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</si>
  <si>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</si>
  <si>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</si>
  <si>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</si>
  <si>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</si>
  <si>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</si>
  <si>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</si>
  <si>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</si>
  <si>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</si>
  <si>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</si>
  <si>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</si>
  <si>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</si>
  <si>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</si>
  <si>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</si>
  <si>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</si>
  <si>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</si>
  <si>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</si>
  <si>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</si>
  <si>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</si>
  <si>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</si>
  <si>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</si>
  <si>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</si>
  <si>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</si>
  <si>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</si>
  <si>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</si>
  <si>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</si>
  <si>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</si>
  <si>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</si>
  <si>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</si>
  <si>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</si>
  <si>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</si>
  <si>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</si>
  <si>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</si>
  <si>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</si>
  <si>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</si>
  <si>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</si>
  <si>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</si>
  <si>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</si>
  <si>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</si>
  <si>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</si>
  <si>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</si>
  <si>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</si>
  <si>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</si>
  <si>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</si>
  <si>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</si>
  <si>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</si>
  <si>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</si>
  <si>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</si>
  <si>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</si>
  <si>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</si>
  <si>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</si>
  <si>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</si>
  <si>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</si>
  <si>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</si>
  <si>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</si>
  <si>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</si>
  <si>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</si>
  <si>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</si>
  <si>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</si>
  <si>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</si>
  <si>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</si>
  <si>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</si>
  <si>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</si>
  <si>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</si>
  <si>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</si>
  <si>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</si>
  <si>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</si>
  <si>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</si>
  <si>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</si>
  <si>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</si>
  <si>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</si>
  <si>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</si>
  <si>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</si>
  <si>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</si>
  <si>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</si>
  <si>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</si>
  <si>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</si>
  <si>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</si>
  <si>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</si>
  <si>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</si>
  <si>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</si>
  <si>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</si>
  <si>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</si>
  <si>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</si>
  <si>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</si>
  <si>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</si>
  <si>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</si>
  <si>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</si>
  <si>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</si>
  <si>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</si>
  <si>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</si>
  <si>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</si>
  <si>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</si>
  <si>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</si>
  <si>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</si>
  <si>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</si>
  <si>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</si>
  <si>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</si>
  <si>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</si>
  <si>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</si>
  <si>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</si>
  <si>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</si>
  <si>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</si>
  <si>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</si>
  <si>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</si>
  <si>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</si>
  <si>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</si>
  <si>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</si>
  <si>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</si>
  <si>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</si>
  <si>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</si>
  <si>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</si>
  <si>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</si>
  <si>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</si>
  <si>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</si>
  <si>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</si>
  <si>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</si>
  <si>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</si>
  <si>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</si>
  <si>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</si>
  <si>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</si>
  <si>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</si>
  <si>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</si>
  <si>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</si>
  <si>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</si>
  <si>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</si>
  <si>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</si>
  <si>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</si>
  <si>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</si>
  <si>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</si>
  <si>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</si>
  <si>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</si>
  <si>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</si>
  <si>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</si>
  <si>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</si>
  <si>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</si>
  <si>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</si>
  <si>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</si>
  <si>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</si>
  <si>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</si>
  <si>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</si>
  <si>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</si>
  <si>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</si>
  <si>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</si>
  <si>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</si>
  <si>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</si>
  <si>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</si>
  <si>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</si>
  <si>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</si>
  <si>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</si>
  <si>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</si>
  <si>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</si>
  <si>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</si>
  <si>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</si>
  <si>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</si>
  <si>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</si>
  <si>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</si>
  <si>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</si>
  <si>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</si>
  <si>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</si>
  <si>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</si>
  <si>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</si>
  <si>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</si>
  <si>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</si>
  <si>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</si>
  <si>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</si>
  <si>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</si>
  <si>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</si>
  <si>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</si>
  <si>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</si>
  <si>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</si>
  <si>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</si>
  <si>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</si>
  <si>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</si>
  <si>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</si>
  <si>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</si>
  <si>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</si>
  <si>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</si>
  <si>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</si>
  <si>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</si>
  <si>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</si>
  <si>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</si>
  <si>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</si>
  <si>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</si>
  <si>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</si>
  <si>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</si>
  <si>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</si>
  <si>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</si>
  <si>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</si>
  <si>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</si>
  <si>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</si>
  <si>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</si>
  <si>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</si>
  <si>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</si>
  <si>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</si>
  <si>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</si>
  <si>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</si>
  <si>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</si>
  <si>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</si>
  <si>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</si>
  <si>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</si>
  <si>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</si>
  <si>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</si>
  <si>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</si>
  <si>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</si>
  <si>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</si>
  <si>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</si>
  <si>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</si>
  <si>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</si>
  <si>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</si>
  <si>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</si>
  <si>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</si>
  <si>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</si>
  <si>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</si>
  <si>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</si>
  <si>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</si>
  <si>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</si>
  <si>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</si>
  <si>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</si>
  <si>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</si>
  <si>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</si>
  <si>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</si>
  <si>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</si>
  <si>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</si>
  <si>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</si>
  <si>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</si>
  <si>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</si>
  <si>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</si>
  <si>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</si>
  <si>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</si>
  <si>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</si>
  <si>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</si>
  <si>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</si>
  <si>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</si>
  <si>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</si>
  <si>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</si>
  <si>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</si>
  <si>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</si>
  <si>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</si>
  <si>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</si>
  <si>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</si>
  <si>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</si>
  <si>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</si>
  <si>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</si>
  <si>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</si>
  <si>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</si>
  <si>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</si>
  <si>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</si>
  <si>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</si>
  <si>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</si>
  <si>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</si>
  <si>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</si>
  <si>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</si>
  <si>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</si>
  <si>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</si>
  <si>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</si>
  <si>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</si>
  <si>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</si>
  <si>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</si>
  <si>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</si>
  <si>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</si>
  <si>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</si>
  <si>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</si>
  <si>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</si>
  <si>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</si>
  <si>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</si>
  <si>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</si>
  <si>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</si>
  <si>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</si>
  <si>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</si>
  <si>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</si>
  <si>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</si>
  <si>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</si>
  <si>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</si>
  <si>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</si>
  <si>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</si>
  <si>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</si>
  <si>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</si>
  <si>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</si>
  <si>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</si>
  <si>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</si>
  <si>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</si>
  <si>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</si>
  <si>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</si>
  <si>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</si>
  <si>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</si>
  <si>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</si>
  <si>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</si>
  <si>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</si>
  <si>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</si>
  <si>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</si>
  <si>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</si>
  <si>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</si>
  <si>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</si>
  <si>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</si>
  <si>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</si>
  <si>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</si>
  <si>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</si>
  <si>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</si>
  <si>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</si>
  <si>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</si>
  <si>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</si>
  <si>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</si>
  <si>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</si>
  <si>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</si>
  <si>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</si>
  <si>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</si>
  <si>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</si>
  <si>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</si>
  <si>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</si>
  <si>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</si>
  <si>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</si>
  <si>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</si>
  <si>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</si>
  <si>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</si>
  <si>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</si>
  <si>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</si>
  <si>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</si>
  <si>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</si>
  <si>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</si>
  <si>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</si>
  <si>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</si>
  <si>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</si>
  <si>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</si>
  <si>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</si>
  <si>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</si>
  <si>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</si>
  <si>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</si>
  <si>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</si>
  <si>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</si>
  <si>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</si>
  <si>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</si>
  <si>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</si>
  <si>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</si>
  <si>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</si>
  <si>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</si>
  <si>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</si>
  <si>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</si>
  <si>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</si>
  <si>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</si>
  <si>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</si>
  <si>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</si>
  <si>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</si>
  <si>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</si>
  <si>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</si>
  <si>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</si>
  <si>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</si>
  <si>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</si>
  <si>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</si>
  <si>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</si>
  <si>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</si>
  <si>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</si>
  <si>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</si>
  <si>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</si>
  <si>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</si>
  <si>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</si>
  <si>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</si>
  <si>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</si>
  <si>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</si>
  <si>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</si>
  <si>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</si>
  <si>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</si>
  <si>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</si>
  <si>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</si>
  <si>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</si>
  <si>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</si>
  <si>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</si>
  <si>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</si>
  <si>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</si>
  <si>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</si>
  <si>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</si>
  <si>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</si>
  <si>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</si>
  <si>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</si>
  <si>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</si>
  <si>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</si>
  <si>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</si>
  <si>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</si>
  <si>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</si>
  <si>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</si>
  <si>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</si>
  <si>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</si>
  <si>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</si>
  <si>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</si>
  <si>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</si>
  <si>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</si>
  <si>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</si>
  <si>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</si>
  <si>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</si>
  <si>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</si>
  <si>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</si>
  <si>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</si>
  <si>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</si>
  <si>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</si>
  <si>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</si>
  <si>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</si>
  <si>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</si>
  <si>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</si>
  <si>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</si>
  <si>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</si>
  <si>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</si>
  <si>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</si>
  <si>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</si>
  <si>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</si>
  <si>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</si>
  <si>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</si>
  <si>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</si>
  <si>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</si>
  <si>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</si>
  <si>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</si>
  <si>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</si>
  <si>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</si>
  <si>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</si>
  <si>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</si>
  <si>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</si>
  <si>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</si>
  <si>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</si>
  <si>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</si>
  <si>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</si>
  <si>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</si>
  <si>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</si>
  <si>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</si>
  <si>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</si>
  <si>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</si>
  <si>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</si>
  <si>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</si>
  <si>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</si>
  <si>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</si>
  <si>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</si>
  <si>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</si>
  <si>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</si>
  <si>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</si>
  <si>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</si>
  <si>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</si>
  <si>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</si>
  <si>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</si>
  <si>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</si>
  <si>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</si>
  <si>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</si>
  <si>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</si>
  <si>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</si>
  <si>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</si>
  <si>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</si>
  <si>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</si>
  <si>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</si>
  <si>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</si>
  <si>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</si>
  <si>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</si>
  <si>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</si>
  <si>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</si>
  <si>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</si>
  <si>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</si>
  <si>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</si>
  <si>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</si>
  <si>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</si>
  <si>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</si>
  <si>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</si>
  <si>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</si>
  <si>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</si>
  <si>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</si>
  <si>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</si>
  <si>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</si>
  <si>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</si>
  <si>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</si>
  <si>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</si>
  <si>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</si>
  <si>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</si>
  <si>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</si>
  <si>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</si>
  <si>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</si>
  <si>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</si>
  <si>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</si>
  <si>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</si>
  <si>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</si>
  <si>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</si>
  <si>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</si>
  <si>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</si>
  <si>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</si>
  <si>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</si>
  <si>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</si>
  <si>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</si>
  <si>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</si>
  <si>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</si>
  <si>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</si>
  <si>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</si>
  <si>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</si>
  <si>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</si>
  <si>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</si>
  <si>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</si>
  <si>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</si>
  <si>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</si>
  <si>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</si>
  <si>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</si>
  <si>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</si>
  <si>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</si>
  <si>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</si>
  <si>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</si>
  <si>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</si>
  <si>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</si>
  <si>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</si>
  <si>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</si>
  <si>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</si>
  <si>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</si>
  <si>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</si>
  <si>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</si>
  <si>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</si>
  <si>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</si>
  <si>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</si>
  <si>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</si>
  <si>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</si>
  <si>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</si>
  <si>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</si>
  <si>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</si>
  <si>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</si>
  <si>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</si>
  <si>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</si>
  <si>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</si>
  <si>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</si>
  <si>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</si>
  <si>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</si>
  <si>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</si>
  <si>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</si>
  <si>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</si>
  <si>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</si>
  <si>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</si>
  <si>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</si>
  <si>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</si>
  <si>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</si>
  <si>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</si>
  <si>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</si>
  <si>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</si>
  <si>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</si>
  <si>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</si>
  <si>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</si>
  <si>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</si>
  <si>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</si>
  <si>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</si>
  <si>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</si>
  <si>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</si>
  <si>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</si>
  <si>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</si>
  <si>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</si>
  <si>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</si>
  <si>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</si>
  <si>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</si>
  <si>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</si>
  <si>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</si>
  <si>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</si>
  <si>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</si>
  <si>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</si>
  <si>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</si>
  <si>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</si>
  <si>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</si>
  <si>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</si>
  <si>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</si>
  <si>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</si>
  <si>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</si>
  <si>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</si>
  <si>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</si>
  <si>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</si>
  <si>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</si>
  <si>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</si>
  <si>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</si>
  <si>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</si>
  <si>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</si>
  <si>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</si>
  <si>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</si>
  <si>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</si>
  <si>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</si>
  <si>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</si>
  <si>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</si>
  <si>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</si>
  <si>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</si>
  <si>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</si>
  <si>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</si>
  <si>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</si>
  <si>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</si>
  <si>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</si>
  <si>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</si>
  <si>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</si>
  <si>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</si>
  <si>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</si>
  <si>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</si>
  <si>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</si>
  <si>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</si>
  <si>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</si>
  <si>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</si>
  <si>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</si>
  <si>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</si>
  <si>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</si>
  <si>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</si>
  <si>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</si>
  <si>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</si>
  <si>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</si>
  <si>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</si>
  <si>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</si>
  <si>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</si>
  <si>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</si>
  <si>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</si>
  <si>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</si>
  <si>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</si>
  <si>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</si>
  <si>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</si>
  <si>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</si>
  <si>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</si>
  <si>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</si>
  <si>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</si>
  <si>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</si>
  <si>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</si>
  <si>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</si>
  <si>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</si>
  <si>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</si>
  <si>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</si>
  <si>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</si>
  <si>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</si>
  <si>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</si>
  <si>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</si>
  <si>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</si>
  <si>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</si>
  <si>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</si>
  <si>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</si>
  <si>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</si>
  <si>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</si>
  <si>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</si>
  <si>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</si>
  <si>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</si>
  <si>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</si>
  <si>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</si>
  <si>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</si>
  <si>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</si>
  <si>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</si>
  <si>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</si>
  <si>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</si>
  <si>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</si>
  <si>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</si>
  <si>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</si>
  <si>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</si>
  <si>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</si>
  <si>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</si>
  <si>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</si>
  <si>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</si>
  <si>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</si>
  <si>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</si>
  <si>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</si>
  <si>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</si>
  <si>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</si>
  <si>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</si>
  <si>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</si>
  <si>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</si>
  <si>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</si>
  <si>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</si>
  <si>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</si>
  <si>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</si>
  <si>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</si>
  <si>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</si>
  <si>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</si>
  <si>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</si>
  <si>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</si>
  <si>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</si>
  <si>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</si>
  <si>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</si>
  <si>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</si>
  <si>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</si>
  <si>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</si>
  <si>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</si>
  <si>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</si>
  <si>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</si>
  <si>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</si>
  <si>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</si>
  <si>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</si>
  <si>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</si>
  <si>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</si>
  <si>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</si>
  <si>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</si>
  <si>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</si>
  <si>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</si>
  <si>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</si>
  <si>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</si>
  <si>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</si>
  <si>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</si>
  <si>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</si>
  <si>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</si>
  <si>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</si>
  <si>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</si>
  <si>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</si>
  <si>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</si>
  <si>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</si>
  <si>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</si>
  <si>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</si>
  <si>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</si>
  <si>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</si>
  <si>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</si>
  <si>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</si>
  <si>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</si>
  <si>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</si>
  <si>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</si>
  <si>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</si>
  <si>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</si>
  <si>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</si>
  <si>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</si>
  <si>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</si>
  <si>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</si>
  <si>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</si>
  <si>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</si>
  <si>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</si>
  <si>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</si>
  <si>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</si>
  <si>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</si>
  <si>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</si>
  <si>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</si>
  <si>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</si>
  <si>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</si>
  <si>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</si>
  <si>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</si>
  <si>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</si>
  <si>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</si>
  <si>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</si>
  <si>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</si>
  <si>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</si>
  <si>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</si>
  <si>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</si>
  <si>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</si>
  <si>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</si>
  <si>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</si>
  <si>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</si>
  <si>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</si>
  <si>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</si>
  <si>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</si>
  <si>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</si>
  <si>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</si>
  <si>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</si>
  <si>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</si>
  <si>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</si>
  <si>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</si>
  <si>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</si>
  <si>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</si>
  <si>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</si>
  <si>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</si>
  <si>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</si>
  <si>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</si>
  <si>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</si>
  <si>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</si>
  <si>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</si>
  <si>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</si>
  <si>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</si>
  <si>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</si>
  <si>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</si>
  <si>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</si>
  <si>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</si>
  <si>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</si>
  <si>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</si>
  <si>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</si>
  <si>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</si>
  <si>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</si>
  <si>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</si>
  <si>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</si>
  <si>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</si>
  <si>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</si>
  <si>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</si>
  <si>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</si>
  <si>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</si>
  <si>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</si>
  <si>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</si>
  <si>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</si>
  <si>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</si>
  <si>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</si>
  <si>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</si>
  <si>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</si>
  <si>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</si>
  <si>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</si>
  <si>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</si>
  <si>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</si>
  <si>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</si>
  <si>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</si>
  <si>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</si>
  <si>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</si>
  <si>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</si>
  <si>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</si>
  <si>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</si>
  <si>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</si>
  <si>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</si>
  <si>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</si>
  <si>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</si>
  <si>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</si>
  <si>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</si>
  <si>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</si>
  <si>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</si>
  <si>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</si>
  <si>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</si>
  <si>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</si>
  <si>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</si>
  <si>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</si>
  <si>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</si>
  <si>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</si>
  <si>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</si>
  <si>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</si>
  <si>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</si>
  <si>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</si>
  <si>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</si>
  <si>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</si>
  <si>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</si>
  <si>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</si>
  <si>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</si>
  <si>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</si>
  <si>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</si>
  <si>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</si>
  <si>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</si>
  <si>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</si>
  <si>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</si>
  <si>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</si>
  <si>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</si>
  <si>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</si>
  <si>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</si>
  <si>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</si>
  <si>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</si>
  <si>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</si>
  <si>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</si>
  <si>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</si>
  <si>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</si>
  <si>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</si>
  <si>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</si>
  <si>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</si>
  <si>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</si>
  <si>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</si>
  <si>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</si>
  <si>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</si>
  <si>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</si>
  <si>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</si>
  <si>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</si>
  <si>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</si>
  <si>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</si>
  <si>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</si>
  <si>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</si>
  <si>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</si>
  <si>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</si>
  <si>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</si>
  <si>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</si>
  <si>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</si>
  <si>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</si>
  <si>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</si>
  <si>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</si>
  <si>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</si>
  <si>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</si>
  <si>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</si>
  <si>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</si>
  <si>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</si>
  <si>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</si>
  <si>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</si>
  <si>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</si>
  <si>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</si>
  <si>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</si>
  <si>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</si>
  <si>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</si>
  <si>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</si>
  <si>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</si>
  <si>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</si>
  <si>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</si>
  <si>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</si>
  <si>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</si>
  <si>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</si>
  <si>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</si>
  <si>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</si>
  <si>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</si>
  <si>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</si>
  <si>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</si>
  <si>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</si>
  <si>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</si>
  <si>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</si>
  <si>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</si>
  <si>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</si>
  <si>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</si>
  <si>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</si>
  <si>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</si>
  <si>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</si>
  <si>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</si>
  <si>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</si>
  <si>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</si>
  <si>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</si>
  <si>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</si>
  <si>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</si>
  <si>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</si>
  <si>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</si>
  <si>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</si>
  <si>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</si>
  <si>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</si>
  <si>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</si>
  <si>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</si>
  <si>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</si>
  <si>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</si>
  <si>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</si>
  <si>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</si>
  <si>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</si>
  <si>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</si>
  <si>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</si>
  <si>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</si>
  <si>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</si>
  <si>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</si>
  <si>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</si>
  <si>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</si>
  <si>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</si>
  <si>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</si>
  <si>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</si>
  <si>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</si>
  <si>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</si>
  <si>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</si>
  <si>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</si>
  <si>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</si>
  <si>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</si>
  <si>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</si>
  <si>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</si>
  <si>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</si>
  <si>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</si>
  <si>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</si>
  <si>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</si>
  <si>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</si>
  <si>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</si>
  <si>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</si>
  <si>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</si>
  <si>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</si>
  <si>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</si>
  <si>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</si>
  <si>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</si>
  <si>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</si>
  <si>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</si>
  <si>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</si>
  <si>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</si>
  <si>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</si>
  <si>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</si>
  <si>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</si>
  <si>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</si>
  <si>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</si>
  <si>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</si>
  <si>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</si>
  <si>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</si>
  <si>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</si>
  <si>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</si>
  <si>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</si>
  <si>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</si>
  <si>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</si>
  <si>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</si>
  <si>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</si>
  <si>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</si>
  <si>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</si>
  <si>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</si>
  <si>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</si>
  <si>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</si>
  <si>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</si>
  <si>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</si>
  <si>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</si>
  <si>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</si>
  <si>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</si>
  <si>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</si>
  <si>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</si>
  <si>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</si>
  <si>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</si>
  <si>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</si>
  <si>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</si>
  <si>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</si>
  <si>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</si>
  <si>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</si>
  <si>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</si>
  <si>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</si>
  <si>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</si>
  <si>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</si>
  <si>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</si>
  <si>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</si>
  <si>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</si>
  <si>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</si>
  <si>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</si>
  <si>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</si>
  <si>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</si>
  <si>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</si>
  <si>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</si>
  <si>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</si>
  <si>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</si>
  <si>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</si>
  <si>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</si>
  <si>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</si>
  <si>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</si>
  <si>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</si>
  <si>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</si>
  <si>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</si>
  <si>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</si>
  <si>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</si>
  <si>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</si>
  <si>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</si>
  <si>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</si>
  <si>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</si>
  <si>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</si>
  <si>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</si>
  <si>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</si>
  <si>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</si>
  <si>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</si>
  <si>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</si>
  <si>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</si>
  <si>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</si>
  <si>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</si>
  <si>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</si>
  <si>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</si>
  <si>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</si>
  <si>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</si>
  <si>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</si>
  <si>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</si>
  <si>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</si>
  <si>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</si>
  <si>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</si>
  <si>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</si>
  <si>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</si>
  <si>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</si>
  <si>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</si>
  <si>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</si>
  <si>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</si>
  <si>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</si>
  <si>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</si>
  <si>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</si>
  <si>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</si>
  <si>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</si>
  <si>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</si>
  <si>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</si>
  <si>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</si>
  <si>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</si>
  <si>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</si>
  <si>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</si>
  <si>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</si>
  <si>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</si>
  <si>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</si>
  <si>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</si>
  <si>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</si>
  <si>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</si>
  <si>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</si>
  <si>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</si>
  <si>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</si>
  <si>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</si>
  <si>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</si>
  <si>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</si>
  <si>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</si>
  <si>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</si>
  <si>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</si>
  <si>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</si>
  <si>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</si>
  <si>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</si>
  <si>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</si>
  <si>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</si>
  <si>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</si>
  <si>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</si>
  <si>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</si>
  <si>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</si>
  <si>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</si>
  <si>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</si>
  <si>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</si>
  <si>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</si>
  <si>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</si>
  <si>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</si>
  <si>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</si>
  <si>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</si>
  <si>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</si>
  <si>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</si>
  <si>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</si>
  <si>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</si>
  <si>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</si>
  <si>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</si>
  <si>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</si>
  <si>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</si>
  <si>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</si>
  <si>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</si>
  <si>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</si>
  <si>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</si>
  <si>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</si>
  <si>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</si>
  <si>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</si>
  <si>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</si>
  <si>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</si>
  <si>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</si>
  <si>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</si>
  <si>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</si>
  <si>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</si>
  <si>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</si>
  <si>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</si>
  <si>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</si>
  <si>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</si>
  <si>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</si>
  <si>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</si>
  <si>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</si>
  <si>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</si>
  <si>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</si>
  <si>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</si>
  <si>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</si>
  <si>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</si>
  <si>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</si>
  <si>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</si>
  <si>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</si>
  <si>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</si>
  <si>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</si>
  <si>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</si>
  <si>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</si>
  <si>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</si>
  <si>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</si>
  <si>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</si>
  <si>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</si>
  <si>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</si>
  <si>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</si>
  <si>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</si>
  <si>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</si>
  <si>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</si>
  <si>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</si>
  <si>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</si>
  <si>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</si>
  <si>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</si>
  <si>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</si>
  <si>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</si>
  <si>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</si>
  <si>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</si>
  <si>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</si>
  <si>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</si>
  <si>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</si>
  <si>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</si>
  <si>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</si>
  <si>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</si>
  <si>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</si>
  <si>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</si>
  <si>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</si>
  <si>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</si>
  <si>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</si>
  <si>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</si>
  <si>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</si>
  <si>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</si>
  <si>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</si>
  <si>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</si>
  <si>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</si>
  <si>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</si>
  <si>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</si>
  <si>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</si>
  <si>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</si>
  <si>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</si>
  <si>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</si>
  <si>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</si>
  <si>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</si>
  <si>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</si>
  <si>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</si>
  <si>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</si>
  <si>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</si>
  <si>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</si>
  <si>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</si>
  <si>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</si>
  <si>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</si>
  <si>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</si>
  <si>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</si>
  <si>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</si>
  <si>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</si>
  <si>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</si>
  <si>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</si>
  <si>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</si>
  <si>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</si>
  <si>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</si>
  <si>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</si>
  <si>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</si>
  <si>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</si>
  <si>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</si>
  <si>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</si>
  <si>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</si>
  <si>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</si>
  <si>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</si>
  <si>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</si>
  <si>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</si>
  <si>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</si>
  <si>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</si>
  <si>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</si>
  <si>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</si>
  <si>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</si>
  <si>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</si>
  <si>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</si>
  <si>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</si>
  <si>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</si>
  <si>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</si>
  <si>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</si>
  <si>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</si>
  <si>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</si>
  <si>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</si>
  <si>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</si>
  <si>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</si>
  <si>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</si>
  <si>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</si>
  <si>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</si>
  <si>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</si>
  <si>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</si>
  <si>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</si>
  <si>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</si>
  <si>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</si>
  <si>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</si>
  <si>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</si>
  <si>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</si>
  <si>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</si>
  <si>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</si>
  <si>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</si>
  <si>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</si>
  <si>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</si>
  <si>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</si>
  <si>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</si>
  <si>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</si>
  <si>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</si>
  <si>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</si>
  <si>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</si>
  <si>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</si>
  <si>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</si>
  <si>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</si>
  <si>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</si>
  <si>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</si>
  <si>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</si>
  <si>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</si>
  <si>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</si>
  <si>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</si>
  <si>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</si>
  <si>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</si>
  <si>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</si>
  <si>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</si>
  <si>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</si>
  <si>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</si>
  <si>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</si>
  <si>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</si>
  <si>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</si>
  <si>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</si>
  <si>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</si>
  <si>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</si>
  <si>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</si>
  <si>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</si>
  <si>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</si>
  <si>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</si>
  <si>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</si>
  <si>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</si>
  <si>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</si>
  <si>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</si>
  <si>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</si>
  <si>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</si>
  <si>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</si>
  <si>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</si>
  <si>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</si>
  <si>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</si>
  <si>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</si>
  <si>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</si>
  <si>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</si>
  <si>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</si>
  <si>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</si>
  <si>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</si>
  <si>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</si>
  <si>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</si>
  <si>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</si>
  <si>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</si>
  <si>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</si>
  <si>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</si>
  <si>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</si>
  <si>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</si>
  <si>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</si>
  <si>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</si>
  <si>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</si>
  <si>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</si>
  <si>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</si>
  <si>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</si>
  <si>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</si>
  <si>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</si>
  <si>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</si>
  <si>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</si>
  <si>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</si>
  <si>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</si>
  <si>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</si>
  <si>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</si>
  <si>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</si>
  <si>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</si>
  <si>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</si>
  <si>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</si>
  <si>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</si>
  <si>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</si>
  <si>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</si>
  <si>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</si>
  <si>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</si>
  <si>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</si>
  <si>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</si>
  <si>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</si>
  <si>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</si>
  <si>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</si>
  <si>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</si>
  <si>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</si>
  <si>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</si>
  <si>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</si>
  <si>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</si>
  <si>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</si>
  <si>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</si>
  <si>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</si>
  <si>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</si>
  <si>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</si>
  <si>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</si>
  <si>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</si>
  <si>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</si>
  <si>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</si>
  <si>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</si>
  <si>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</si>
  <si>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</si>
  <si>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</si>
  <si>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</si>
  <si>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</si>
  <si>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</si>
  <si>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</si>
  <si>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</si>
  <si>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</si>
  <si>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</si>
  <si>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</si>
  <si>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</si>
  <si>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</si>
  <si>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</si>
  <si>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</si>
  <si>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</si>
  <si>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</si>
  <si>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</si>
  <si>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</si>
  <si>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</si>
  <si>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</si>
  <si>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</si>
  <si>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</si>
  <si>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</si>
  <si>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</si>
  <si>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</si>
  <si>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</si>
  <si>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</si>
  <si>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</si>
  <si>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</si>
  <si>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</si>
  <si>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</si>
  <si>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</si>
  <si>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</si>
  <si>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</si>
  <si>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</si>
  <si>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</si>
  <si>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</si>
  <si>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</si>
  <si>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</si>
  <si>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</si>
  <si>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</si>
  <si>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</si>
  <si>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</si>
  <si>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</si>
  <si>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</si>
  <si>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</si>
  <si>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</si>
  <si>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</si>
  <si>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</si>
  <si>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</si>
  <si>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</si>
  <si>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</si>
  <si>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</si>
  <si>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</si>
  <si>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</si>
  <si>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</si>
  <si>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</si>
  <si>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</si>
  <si>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</si>
  <si>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</si>
  <si>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</si>
  <si>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</si>
  <si>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</si>
  <si>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</si>
  <si>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</si>
  <si>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</si>
  <si>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</si>
  <si>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</si>
  <si>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</si>
  <si>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</si>
  <si>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</si>
  <si>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</si>
  <si>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</si>
  <si>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</si>
  <si>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</si>
  <si>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</si>
  <si>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</si>
  <si>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</si>
  <si>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</si>
  <si>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</si>
  <si>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</si>
  <si>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</si>
  <si>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</si>
  <si>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</si>
  <si>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</si>
  <si>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</si>
  <si>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</si>
  <si>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</si>
  <si>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</si>
  <si>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</si>
  <si>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</si>
  <si>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</si>
  <si>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</si>
  <si>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</si>
  <si>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</si>
  <si>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</si>
  <si>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</si>
  <si>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</si>
  <si>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</si>
  <si>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</si>
  <si>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</si>
  <si>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</si>
  <si>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</si>
  <si>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</si>
  <si>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</si>
  <si>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</si>
  <si>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</si>
  <si>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</si>
  <si>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</si>
  <si>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</si>
  <si>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</si>
  <si>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</si>
  <si>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</si>
  <si>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</si>
  <si>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</si>
  <si>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</si>
  <si>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</si>
  <si>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</si>
  <si>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</si>
  <si>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</si>
  <si>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</si>
  <si>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</si>
  <si>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</si>
  <si>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</si>
  <si>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</si>
  <si>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</si>
  <si>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</si>
  <si>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</si>
  <si>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</si>
  <si>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</si>
  <si>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</si>
  <si>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</si>
  <si>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</si>
  <si>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</si>
  <si>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</si>
  <si>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</si>
  <si>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</si>
  <si>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</si>
  <si>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</si>
  <si>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</si>
  <si>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</si>
  <si>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</si>
  <si>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</si>
  <si>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</si>
  <si>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</si>
  <si>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</si>
  <si>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</si>
  <si>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</si>
  <si>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</si>
  <si>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</si>
  <si>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</si>
  <si>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</si>
  <si>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</si>
  <si>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</si>
  <si>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</si>
  <si>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</si>
  <si>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</si>
  <si>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</si>
  <si>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</si>
  <si>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</si>
  <si>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</si>
  <si>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</si>
  <si>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</si>
  <si>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</si>
  <si>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</si>
  <si>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</si>
  <si>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</si>
  <si>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</si>
  <si>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</si>
  <si>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</si>
  <si>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</si>
  <si>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</si>
  <si>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</si>
  <si>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</si>
  <si>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</si>
  <si>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</si>
  <si>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</si>
  <si>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</si>
  <si>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</si>
  <si>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</si>
  <si>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</si>
  <si>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</si>
  <si>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</si>
  <si>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</si>
  <si>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</si>
  <si>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</si>
  <si>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</si>
  <si>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</si>
  <si>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</si>
  <si>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</si>
  <si>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</si>
  <si>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</si>
  <si>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</si>
  <si>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</si>
  <si>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</si>
  <si>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</si>
  <si>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</si>
  <si>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</si>
  <si>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</si>
  <si>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</si>
  <si>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</si>
  <si>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</si>
  <si>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</si>
  <si>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</si>
  <si>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</si>
  <si>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</si>
  <si>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</si>
  <si>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</si>
  <si>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</si>
  <si>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</si>
  <si>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</si>
  <si>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</si>
  <si>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</si>
  <si>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</si>
  <si>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</si>
  <si>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</si>
  <si>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</si>
  <si>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</si>
  <si>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</si>
  <si>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</si>
  <si>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</si>
  <si>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</si>
  <si>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</si>
  <si>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</si>
  <si>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</si>
  <si>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</si>
  <si>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</si>
  <si>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</si>
  <si>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</si>
  <si>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</si>
  <si>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</si>
  <si>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</si>
  <si>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</si>
  <si>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</si>
  <si>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</si>
  <si>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</si>
  <si>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</si>
  <si>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</si>
  <si>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</si>
  <si>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</si>
  <si>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</si>
  <si>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</si>
  <si>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</si>
  <si>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</si>
  <si>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</si>
  <si>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</si>
  <si>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</si>
  <si>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</si>
  <si>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</si>
  <si>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</si>
  <si>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</si>
  <si>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</si>
  <si>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</si>
  <si>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</si>
  <si>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</si>
  <si>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</si>
  <si>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</si>
  <si>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</si>
  <si>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</si>
  <si>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</si>
  <si>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</si>
  <si>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</si>
  <si>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</si>
  <si>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</si>
  <si>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</si>
  <si>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</si>
  <si>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</si>
  <si>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</si>
  <si>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</si>
  <si>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</si>
  <si>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</si>
  <si>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</si>
  <si>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</si>
  <si>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</si>
  <si>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</si>
  <si>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</si>
  <si>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</si>
  <si>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</si>
  <si>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</si>
  <si>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</si>
  <si>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</si>
  <si>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</si>
  <si>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</si>
  <si>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</si>
  <si>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</si>
  <si>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</si>
  <si>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</si>
  <si>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</si>
  <si>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</si>
  <si>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</si>
  <si>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</si>
  <si>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</si>
  <si>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</si>
  <si>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</si>
  <si>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</si>
  <si>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</si>
  <si>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</si>
  <si>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</si>
  <si>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</si>
  <si>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</si>
  <si>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</si>
  <si>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</si>
  <si>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</si>
  <si>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</si>
  <si>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</si>
  <si>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</si>
  <si>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</si>
  <si>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</si>
  <si>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</si>
  <si>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</si>
  <si>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</si>
  <si>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</si>
  <si>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</si>
  <si>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</si>
  <si>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</si>
  <si>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</si>
  <si>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</si>
  <si>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</si>
  <si>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</si>
  <si>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</si>
  <si>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</si>
  <si>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</si>
  <si>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</si>
  <si>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</si>
  <si>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</si>
  <si>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</si>
  <si>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</si>
  <si>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</si>
  <si>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</si>
  <si>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</si>
  <si>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</si>
  <si>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</si>
  <si>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</si>
  <si>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</si>
  <si>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</si>
  <si>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</si>
  <si>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</si>
  <si>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</si>
  <si>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</si>
  <si>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</si>
  <si>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</si>
  <si>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</si>
  <si>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</si>
  <si>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</si>
  <si>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</si>
  <si>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</si>
  <si>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</si>
  <si>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</si>
  <si>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</si>
  <si>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</si>
  <si>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</si>
  <si>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</si>
  <si>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</si>
  <si>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</si>
  <si>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</si>
  <si>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</si>
  <si>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</si>
  <si>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</si>
  <si>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</si>
  <si>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</si>
  <si>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</si>
  <si>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</si>
  <si>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</si>
  <si>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</si>
  <si>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</si>
  <si>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</si>
  <si>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</si>
  <si>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</si>
  <si>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</si>
  <si>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</si>
  <si>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</si>
  <si>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</si>
  <si>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</si>
  <si>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</si>
  <si>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</si>
  <si>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</si>
  <si>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</si>
  <si>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</si>
  <si>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</si>
  <si>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</si>
  <si>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</si>
  <si>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</si>
  <si>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</si>
  <si>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</si>
  <si>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</si>
  <si>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</si>
  <si>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</si>
  <si>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</si>
  <si>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</si>
  <si>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</si>
  <si>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</si>
  <si>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</si>
  <si>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</si>
  <si>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</si>
  <si>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</si>
  <si>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</si>
  <si>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</si>
  <si>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</si>
  <si>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</si>
  <si>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</si>
  <si>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</si>
  <si>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</si>
  <si>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</si>
  <si>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</si>
  <si>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</si>
  <si>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</si>
  <si>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</si>
  <si>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</si>
  <si>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</si>
  <si>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</si>
  <si>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</si>
  <si>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</si>
  <si>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</si>
  <si>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</si>
  <si>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</si>
  <si>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</si>
  <si>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</si>
  <si>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</si>
  <si>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</si>
  <si>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</si>
  <si>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</si>
  <si>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</si>
  <si>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</si>
  <si>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</si>
  <si>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</si>
  <si>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</si>
  <si>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</si>
  <si>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</si>
  <si>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</si>
  <si>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</si>
  <si>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</si>
  <si>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</si>
  <si>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</si>
  <si>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</si>
  <si>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</si>
  <si>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</si>
  <si>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</si>
  <si>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</si>
  <si>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</si>
  <si>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</si>
  <si>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</si>
  <si>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</si>
  <si>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</si>
  <si>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</si>
  <si>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</si>
  <si>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</si>
  <si>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</si>
  <si>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</si>
  <si>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</si>
  <si>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</si>
  <si>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</si>
  <si>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</si>
  <si>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</si>
  <si>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</si>
  <si>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</si>
  <si>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</si>
  <si>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</si>
  <si>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</si>
  <si>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</si>
  <si>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</si>
  <si>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</si>
  <si>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</si>
  <si>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</si>
  <si>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</si>
  <si>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</si>
  <si>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</si>
  <si>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</si>
  <si>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</si>
  <si>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</si>
  <si>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</si>
  <si>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</si>
  <si>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</si>
  <si>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</si>
  <si>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</si>
  <si>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</si>
  <si>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</si>
  <si>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</si>
  <si>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</si>
  <si>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</si>
  <si>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</si>
  <si>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</si>
  <si>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</si>
  <si>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</si>
  <si>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</si>
  <si>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</si>
  <si>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</si>
  <si>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</si>
  <si>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</si>
  <si>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</si>
  <si>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</si>
  <si>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</si>
  <si>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</si>
  <si>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</si>
  <si>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</si>
  <si>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</si>
  <si>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</si>
  <si>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</si>
  <si>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</si>
  <si>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</si>
  <si>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</si>
  <si>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</si>
  <si>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</si>
  <si>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</si>
  <si>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</si>
  <si>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</si>
  <si>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</si>
  <si>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</si>
  <si>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</si>
  <si>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</si>
  <si>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</si>
  <si>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</si>
  <si>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</si>
  <si>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</si>
  <si>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</si>
  <si>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</si>
  <si>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</si>
  <si>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</si>
  <si>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</si>
  <si>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</si>
  <si>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</si>
  <si>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</si>
  <si>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</si>
  <si>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</si>
  <si>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</si>
  <si>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</si>
  <si>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</si>
  <si>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</si>
  <si>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</si>
  <si>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</si>
  <si>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</si>
  <si>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</si>
  <si>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</si>
  <si>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</si>
  <si>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</si>
  <si>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</si>
  <si>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</si>
  <si>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</si>
  <si>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</si>
  <si>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</si>
  <si>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</si>
  <si>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</si>
  <si>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</si>
  <si>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</si>
  <si>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</si>
  <si>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</si>
  <si>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</si>
  <si>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</si>
  <si>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</si>
  <si>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</si>
  <si>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</si>
  <si>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</si>
  <si>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</si>
  <si>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</si>
  <si>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</si>
  <si>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</si>
  <si>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</si>
  <si>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</si>
  <si>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</si>
  <si>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</si>
  <si>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</si>
  <si>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</si>
  <si>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</si>
  <si>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</si>
  <si>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</si>
  <si>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</si>
  <si>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</si>
  <si>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</si>
  <si>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</si>
  <si>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</si>
  <si>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</si>
  <si>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</si>
  <si>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</si>
  <si>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</si>
  <si>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</si>
  <si>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</si>
  <si>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</si>
  <si>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</si>
  <si>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</si>
  <si>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</si>
  <si>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</si>
  <si>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</si>
  <si>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</si>
  <si>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</si>
  <si>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</si>
  <si>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</si>
  <si>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</si>
  <si>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</si>
  <si>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</si>
  <si>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</si>
  <si>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</si>
  <si>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</si>
  <si>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</si>
  <si>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</si>
  <si>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</si>
  <si>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</si>
  <si>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</si>
  <si>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</si>
  <si>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</si>
  <si>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</si>
  <si>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</si>
  <si>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</si>
  <si>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</si>
  <si>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</si>
  <si>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</si>
  <si>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</si>
  <si>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</si>
  <si>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</si>
  <si>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</si>
  <si>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</si>
  <si>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</si>
  <si>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</si>
  <si>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</si>
  <si>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</si>
  <si>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</si>
  <si>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</si>
  <si>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</si>
  <si>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</si>
  <si>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</si>
  <si>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</si>
  <si>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</si>
  <si>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</si>
  <si>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</si>
  <si>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</si>
  <si>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</si>
  <si>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</si>
  <si>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</si>
  <si>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</si>
  <si>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</si>
  <si>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</si>
  <si>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</si>
  <si>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</si>
  <si>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</si>
  <si>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</si>
  <si>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</si>
  <si>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</si>
  <si>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</si>
  <si>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</si>
  <si>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</si>
  <si>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</si>
  <si>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</si>
  <si>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</si>
  <si>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</si>
  <si>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</si>
  <si>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</si>
  <si>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</si>
  <si>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</si>
  <si>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</si>
  <si>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</si>
  <si>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</si>
  <si>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</si>
  <si>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</si>
  <si>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</si>
  <si>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</si>
  <si>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</si>
  <si>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</si>
  <si>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</si>
  <si>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</si>
  <si>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</si>
  <si>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</si>
  <si>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</si>
  <si>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</si>
  <si>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</si>
  <si>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</si>
  <si>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</si>
  <si>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</si>
  <si>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</si>
  <si>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</si>
  <si>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</si>
  <si>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</si>
  <si>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</si>
  <si>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</si>
  <si>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</si>
  <si>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</si>
  <si>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</si>
  <si>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</si>
  <si>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</si>
  <si>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</si>
  <si>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</si>
  <si>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</si>
  <si>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</si>
  <si>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</si>
  <si>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</si>
  <si>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</si>
  <si>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</si>
  <si>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</si>
  <si>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</si>
  <si>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</si>
  <si>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</si>
  <si>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</si>
  <si>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</si>
  <si>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</si>
  <si>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</si>
  <si>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</si>
  <si>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</si>
  <si>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</si>
  <si>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</si>
  <si>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</si>
  <si>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</si>
  <si>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</si>
  <si>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</si>
  <si>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</si>
  <si>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</si>
  <si>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</si>
  <si>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</si>
  <si>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</si>
  <si>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</si>
  <si>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</si>
  <si>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</si>
  <si>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</si>
  <si>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</si>
  <si>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</si>
  <si>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</si>
  <si>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</si>
  <si>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</si>
  <si>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</si>
  <si>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</si>
  <si>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</si>
  <si>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</si>
  <si>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</si>
  <si>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</si>
  <si>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</si>
  <si>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</si>
  <si>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</si>
  <si>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</si>
  <si>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</si>
  <si>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</si>
  <si>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</si>
  <si>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</si>
  <si>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</si>
  <si>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</si>
  <si>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</si>
  <si>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</si>
  <si>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</si>
  <si>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</si>
  <si>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</si>
  <si>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</si>
  <si>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</si>
  <si>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</si>
  <si>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</si>
  <si>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</si>
  <si>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</si>
  <si>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</si>
  <si>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</si>
  <si>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</si>
  <si>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</si>
  <si>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</si>
  <si>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</si>
  <si>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</si>
  <si>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</si>
  <si>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</si>
  <si>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</si>
  <si>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</si>
  <si>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</si>
  <si>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</si>
  <si>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</si>
  <si>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</si>
  <si>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</si>
  <si>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</si>
  <si>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</si>
  <si>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</si>
  <si>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</si>
  <si>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</si>
  <si>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</si>
  <si>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</si>
  <si>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</si>
  <si>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</si>
  <si>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</si>
  <si>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</si>
  <si>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</si>
  <si>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</si>
  <si>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</si>
  <si>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</si>
  <si>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</si>
  <si>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</si>
  <si>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</si>
  <si>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</si>
  <si>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</si>
  <si>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</si>
  <si>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</si>
  <si>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</si>
  <si>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</si>
  <si>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</si>
  <si>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</si>
  <si>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</si>
  <si>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</si>
  <si>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</si>
  <si>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</si>
  <si>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</si>
  <si>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</si>
  <si>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</si>
  <si>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</si>
  <si>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</si>
  <si>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</si>
  <si>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</si>
  <si>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</si>
  <si>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</si>
  <si>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</si>
  <si>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</si>
  <si>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</si>
  <si>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</si>
  <si>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</si>
  <si>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</si>
  <si>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</si>
  <si>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</si>
  <si>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</si>
  <si>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</si>
  <si>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</si>
  <si>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</si>
  <si>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</si>
  <si>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</si>
  <si>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</si>
  <si>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</si>
  <si>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</si>
  <si>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</si>
  <si>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</si>
  <si>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</si>
  <si>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</si>
  <si>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</si>
  <si>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</si>
  <si>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</si>
  <si>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</si>
  <si>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</si>
  <si>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</si>
  <si>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</si>
  <si>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</si>
  <si>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</si>
  <si>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</si>
  <si>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</si>
  <si>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</si>
  <si>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</si>
  <si>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</si>
  <si>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</si>
  <si>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</si>
  <si>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</si>
  <si>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</si>
  <si>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</si>
  <si>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</si>
  <si>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</si>
  <si>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</si>
  <si>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</si>
  <si>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</si>
  <si>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</si>
  <si>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</si>
  <si>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</si>
  <si>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</si>
  <si>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</si>
  <si>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</si>
  <si>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</si>
  <si>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</si>
  <si>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</si>
  <si>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</si>
  <si>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</si>
  <si>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</si>
  <si>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</si>
  <si>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</si>
  <si>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</si>
  <si>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</si>
  <si>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</si>
  <si>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</si>
  <si>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</si>
  <si>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</si>
  <si>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</si>
  <si>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</si>
  <si>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</si>
  <si>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</si>
  <si>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</si>
  <si>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</si>
  <si>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</si>
  <si>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</si>
  <si>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</si>
  <si>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</si>
  <si>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</si>
  <si>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</si>
  <si>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</si>
  <si>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</si>
  <si>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</si>
  <si>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</si>
  <si>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</si>
  <si>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</si>
  <si>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</si>
  <si>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</si>
  <si>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</si>
  <si>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</si>
  <si>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</si>
  <si>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</si>
  <si>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</si>
  <si>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</si>
  <si>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</si>
  <si>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</si>
  <si>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</si>
  <si>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</si>
  <si>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</si>
  <si>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</si>
  <si>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</si>
  <si>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</si>
  <si>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</si>
  <si>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</si>
  <si>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</si>
  <si>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</si>
  <si>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</si>
  <si>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</si>
  <si>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</si>
  <si>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</si>
  <si>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</si>
  <si>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</si>
  <si>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</si>
  <si>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</si>
  <si>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</si>
  <si>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</si>
  <si>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</si>
  <si>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</si>
  <si>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</si>
  <si>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</si>
  <si>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</si>
  <si>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</si>
  <si>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</si>
  <si>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</si>
  <si>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</si>
  <si>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</si>
  <si>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</si>
  <si>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</si>
  <si>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</si>
  <si>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</si>
  <si>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</si>
  <si>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</si>
  <si>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</si>
  <si>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</si>
  <si>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</si>
  <si>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</si>
  <si>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</si>
  <si>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</si>
  <si>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</si>
  <si>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</si>
  <si>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</si>
  <si>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</si>
  <si>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</si>
  <si>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</si>
  <si>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</si>
  <si>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</si>
  <si>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</si>
  <si>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</si>
  <si>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</si>
  <si>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</si>
  <si>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</si>
  <si>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</si>
  <si>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</si>
  <si>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</si>
  <si>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</si>
  <si>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</si>
  <si>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</si>
  <si>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</si>
  <si>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</si>
  <si>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</si>
  <si>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</si>
  <si>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</si>
  <si>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</si>
  <si>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</si>
  <si>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</si>
  <si>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</si>
  <si>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</si>
  <si>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</si>
  <si>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</si>
  <si>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</si>
  <si>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</si>
  <si>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</si>
  <si>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</si>
  <si>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</si>
  <si>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</si>
  <si>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</si>
  <si>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</si>
  <si>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</si>
  <si>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</si>
  <si>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</si>
  <si>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</si>
  <si>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</si>
  <si>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</si>
  <si>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</si>
  <si>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</si>
  <si>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</si>
  <si>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</si>
  <si>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</si>
  <si>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</si>
  <si>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</si>
  <si>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</si>
  <si>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</si>
  <si>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</si>
  <si>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</si>
  <si>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</si>
  <si>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</si>
  <si>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</si>
  <si>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</si>
  <si>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</si>
  <si>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</si>
  <si>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</si>
  <si>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</si>
  <si>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</si>
  <si>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</si>
  <si>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</si>
  <si>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</si>
  <si>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</si>
  <si>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</si>
  <si>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</si>
  <si>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</si>
  <si>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</si>
  <si>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</si>
  <si>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</si>
  <si>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</si>
  <si>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</si>
  <si>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</si>
  <si>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</si>
  <si>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</si>
  <si>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</si>
  <si>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</si>
  <si>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</si>
  <si>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</si>
  <si>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</si>
  <si>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</si>
  <si>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</si>
  <si>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</si>
  <si>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</si>
  <si>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</si>
  <si>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</si>
  <si>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</si>
  <si>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</si>
  <si>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</si>
  <si>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</si>
  <si>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</si>
  <si>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</si>
  <si>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</si>
  <si>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</si>
  <si>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</si>
  <si>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</si>
  <si>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</si>
  <si>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</si>
  <si>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</si>
  <si>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</si>
  <si>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</si>
  <si>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</si>
  <si>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</si>
  <si>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</si>
  <si>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</si>
  <si>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</si>
  <si>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</si>
  <si>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</si>
  <si>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</si>
  <si>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</si>
  <si>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</si>
  <si>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</si>
  <si>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</si>
  <si>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</si>
  <si>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</si>
  <si>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</si>
  <si>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</si>
  <si>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</si>
  <si>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</si>
  <si>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</si>
  <si>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</si>
  <si>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</si>
  <si>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</si>
  <si>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</si>
  <si>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</si>
  <si>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</si>
  <si>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</si>
  <si>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</si>
  <si>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</si>
  <si>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</si>
  <si>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</si>
  <si>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</si>
  <si>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</si>
  <si>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</si>
  <si>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</si>
  <si>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</si>
  <si>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</si>
  <si>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</si>
  <si>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</si>
  <si>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</si>
  <si>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</si>
  <si>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</si>
  <si>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</si>
  <si>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</si>
  <si>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</si>
  <si>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</si>
  <si>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</si>
  <si>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</si>
  <si>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</si>
  <si>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</si>
  <si>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</si>
  <si>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</si>
  <si>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</si>
  <si>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</si>
  <si>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</si>
  <si>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</si>
  <si>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</si>
  <si>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</si>
  <si>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</si>
  <si>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</si>
  <si>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</si>
  <si>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</si>
  <si>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</si>
  <si>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</si>
  <si>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</si>
  <si>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</si>
  <si>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</si>
  <si>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</si>
  <si>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</si>
  <si>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</si>
  <si>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</si>
  <si>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</si>
  <si>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</si>
  <si>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</si>
  <si>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</si>
  <si>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</si>
  <si>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</si>
  <si>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</si>
  <si>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</si>
  <si>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</si>
  <si>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</si>
  <si>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</si>
  <si>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</si>
  <si>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</si>
  <si>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</si>
  <si>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</si>
  <si>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</si>
  <si>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</si>
  <si>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</si>
  <si>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</si>
  <si>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</si>
  <si>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</si>
  <si>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</si>
  <si>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</si>
  <si>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</si>
  <si>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</si>
  <si>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</si>
  <si>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</si>
  <si>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</si>
  <si>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</si>
  <si>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</si>
  <si>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</si>
  <si>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</si>
  <si>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</si>
  <si>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</si>
  <si>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</si>
  <si>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</si>
  <si>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</si>
  <si>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</si>
  <si>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</si>
  <si>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</si>
  <si>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</si>
  <si>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</si>
  <si>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</si>
  <si>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</si>
  <si>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</si>
  <si>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</si>
  <si>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</si>
  <si>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</si>
  <si>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</si>
  <si>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</si>
  <si>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</si>
  <si>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</si>
  <si>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</si>
  <si>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</si>
  <si>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</si>
  <si>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</si>
  <si>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</si>
  <si>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</si>
  <si>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</si>
  <si>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</si>
  <si>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</si>
  <si>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</si>
  <si>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</si>
  <si>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</si>
  <si>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</si>
  <si>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</si>
  <si>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</si>
  <si>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</si>
  <si>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</si>
  <si>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</si>
  <si>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</si>
  <si>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</si>
  <si>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</si>
  <si>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</si>
  <si>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</si>
  <si>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</si>
  <si>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</si>
  <si>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</si>
  <si>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</si>
  <si>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</si>
  <si>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</si>
  <si>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</si>
  <si>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</si>
  <si>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</si>
  <si>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</si>
  <si>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</si>
  <si>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</si>
  <si>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</si>
  <si>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</si>
  <si>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</si>
  <si>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</si>
  <si>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</si>
  <si>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</si>
  <si>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</si>
  <si>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</si>
  <si>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</si>
  <si>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</si>
  <si>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</si>
  <si>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</si>
  <si>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</si>
  <si>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</si>
  <si>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</si>
  <si>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</si>
  <si>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</si>
  <si>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</si>
  <si>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</si>
  <si>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</si>
  <si>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</si>
  <si>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</si>
  <si>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</si>
  <si>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</si>
  <si>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</si>
  <si>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</si>
  <si>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</si>
  <si>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</si>
  <si>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</si>
  <si>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</si>
  <si>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</si>
  <si>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</si>
  <si>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</si>
  <si>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</si>
  <si>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</si>
  <si>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</si>
  <si>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</si>
  <si>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</si>
  <si>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</si>
  <si>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</si>
  <si>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</si>
  <si>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</si>
  <si>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</si>
  <si>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</si>
  <si>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</si>
  <si>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</si>
  <si>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</si>
  <si>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</si>
  <si>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</si>
  <si>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</si>
  <si>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</si>
  <si>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</si>
  <si>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</si>
  <si>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</si>
  <si>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</si>
  <si>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</si>
  <si>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</si>
  <si>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</si>
  <si>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</si>
  <si>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</si>
  <si>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</si>
  <si>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</si>
  <si>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</si>
  <si>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</si>
  <si>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</si>
  <si>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</si>
  <si>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</si>
  <si>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</si>
  <si>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</si>
  <si>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</si>
  <si>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</si>
  <si>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</si>
  <si>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</si>
  <si>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</si>
  <si>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</si>
  <si>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</si>
  <si>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</si>
  <si>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</si>
  <si>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</si>
  <si>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</si>
  <si>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</si>
  <si>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</si>
  <si>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</si>
  <si>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</si>
  <si>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</si>
  <si>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</si>
  <si>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</si>
  <si>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</si>
  <si>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</si>
  <si>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</si>
  <si>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</si>
  <si>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</si>
  <si>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</si>
  <si>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</si>
  <si>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</si>
  <si>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</si>
  <si>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</si>
  <si>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</si>
  <si>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</si>
  <si>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</si>
  <si>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</si>
  <si>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</si>
  <si>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</si>
  <si>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</si>
  <si>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</si>
  <si>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</si>
  <si>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</si>
  <si>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</si>
  <si>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</si>
  <si>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</si>
  <si>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</si>
  <si>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</si>
  <si>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</si>
  <si>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</si>
  <si>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</si>
  <si>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</si>
  <si>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</si>
  <si>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</si>
  <si>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</si>
  <si>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</si>
  <si>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</si>
  <si>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</si>
  <si>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</si>
  <si>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</si>
  <si>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</si>
  <si>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</si>
  <si>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</si>
  <si>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</si>
  <si>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</si>
  <si>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</si>
  <si>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</si>
  <si>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</si>
  <si>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</si>
  <si>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</si>
  <si>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</si>
  <si>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</si>
  <si>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</si>
  <si>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</si>
  <si>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</si>
  <si>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</si>
  <si>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</si>
  <si>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</si>
  <si>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</si>
  <si>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</si>
  <si>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</si>
  <si>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</si>
  <si>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</si>
  <si>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</si>
  <si>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</si>
  <si>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</si>
  <si>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</si>
  <si>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</si>
  <si>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</si>
  <si>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</si>
  <si>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</si>
  <si>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</si>
  <si>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</si>
  <si>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</si>
  <si>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</si>
  <si>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</si>
  <si>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</si>
  <si>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</si>
  <si>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</si>
  <si>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</si>
  <si>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</si>
  <si>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</si>
  <si>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</si>
  <si>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</si>
  <si>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</si>
  <si>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</si>
  <si>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</si>
  <si>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</si>
  <si>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</si>
  <si>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</si>
  <si>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</si>
  <si>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</si>
  <si>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</si>
  <si>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</si>
  <si>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</si>
  <si>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</si>
  <si>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</si>
  <si>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</si>
  <si>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</si>
  <si>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</si>
  <si>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</si>
  <si>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</si>
  <si>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</si>
  <si>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</si>
  <si>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</si>
  <si>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</si>
  <si>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</si>
  <si>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</si>
  <si>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</si>
  <si>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</si>
  <si>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</si>
  <si>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</si>
  <si>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</si>
  <si>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</si>
  <si>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</si>
  <si>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</si>
  <si>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</si>
  <si>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</si>
  <si>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</si>
  <si>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</si>
  <si>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</si>
  <si>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</si>
  <si>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</si>
  <si>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</si>
  <si>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</si>
  <si>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</si>
  <si>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</si>
  <si>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</si>
  <si>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</si>
  <si>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</si>
  <si>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</si>
  <si>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</si>
  <si>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</si>
  <si>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</si>
  <si>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</si>
  <si>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</si>
  <si>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</si>
  <si>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</si>
  <si>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</si>
  <si>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</si>
  <si>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</si>
  <si>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</si>
  <si>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</si>
  <si>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</si>
  <si>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</si>
  <si>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</si>
  <si>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</si>
  <si>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</si>
  <si>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</si>
  <si>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</si>
  <si>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</si>
  <si>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</si>
  <si>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</si>
  <si>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</si>
  <si>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</si>
  <si>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</si>
  <si>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</si>
  <si>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</si>
  <si>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</si>
  <si>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</si>
  <si>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</si>
  <si>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</si>
  <si>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</si>
  <si>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</si>
  <si>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</si>
  <si>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</si>
  <si>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</si>
  <si>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</si>
  <si>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</si>
  <si>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</si>
  <si>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</si>
  <si>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</si>
  <si>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</si>
  <si>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</si>
  <si>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</si>
  <si>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</si>
  <si>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</si>
  <si>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</si>
  <si>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</si>
  <si>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</si>
  <si>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</si>
  <si>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</si>
  <si>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</si>
  <si>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</si>
  <si>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</si>
  <si>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</si>
  <si>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</si>
  <si>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</si>
  <si>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</si>
  <si>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</si>
  <si>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</si>
  <si>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</si>
  <si>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</si>
  <si>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</si>
  <si>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</si>
  <si>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</si>
  <si>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</si>
  <si>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</si>
  <si>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</si>
  <si>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</si>
  <si>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</si>
  <si>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</si>
  <si>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</si>
  <si>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</si>
  <si>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</si>
  <si>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</si>
  <si>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</si>
  <si>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</si>
  <si>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</si>
  <si>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</si>
  <si>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</si>
  <si>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</si>
  <si>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</si>
  <si>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</si>
  <si>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</si>
  <si>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</si>
  <si>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</si>
  <si>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</si>
  <si>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</si>
  <si>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</si>
  <si>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</si>
  <si>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</si>
  <si>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</si>
  <si>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</si>
  <si>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</si>
  <si>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</si>
  <si>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</si>
  <si>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</si>
  <si>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</si>
  <si>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</si>
  <si>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</si>
  <si>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</si>
  <si>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</si>
  <si>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</si>
  <si>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</si>
  <si>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</si>
  <si>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</si>
  <si>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</si>
  <si>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</si>
  <si>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</si>
  <si>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</si>
  <si>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</si>
  <si>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</si>
  <si>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</si>
  <si>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</si>
  <si>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</si>
  <si>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</si>
  <si>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</si>
  <si>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</si>
  <si>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</si>
  <si>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</si>
  <si>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</si>
  <si>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</si>
  <si>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</si>
  <si>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</si>
  <si>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</si>
  <si>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</si>
  <si>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</si>
  <si>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</si>
  <si>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</si>
  <si>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</si>
  <si>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</si>
  <si>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</si>
  <si>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</si>
  <si>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</si>
  <si>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</si>
  <si>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</si>
  <si>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</si>
  <si>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</si>
  <si>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</si>
  <si>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</si>
  <si>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</si>
  <si>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</si>
  <si>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</si>
  <si>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</si>
  <si>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</si>
  <si>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</si>
  <si>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</si>
  <si>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</si>
  <si>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</si>
  <si>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</si>
  <si>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</si>
  <si>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</si>
  <si>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</si>
  <si>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</si>
  <si>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</si>
  <si>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</si>
  <si>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</si>
  <si>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</si>
  <si>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</si>
  <si>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</si>
  <si>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</si>
  <si>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</si>
  <si>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</si>
  <si>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</si>
  <si>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</si>
  <si>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</si>
  <si>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</si>
  <si>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</si>
  <si>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</si>
  <si>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</si>
  <si>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</si>
  <si>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</si>
  <si>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</si>
  <si>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</si>
  <si>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</si>
  <si>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</si>
  <si>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</si>
  <si>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</si>
  <si>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</si>
  <si>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</si>
  <si>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</si>
  <si>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</si>
  <si>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</si>
  <si>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</si>
  <si>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</si>
  <si>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</si>
  <si>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</si>
  <si>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</si>
  <si>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</si>
  <si>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</si>
  <si>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</si>
  <si>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</si>
  <si>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</si>
  <si>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</si>
  <si>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</si>
  <si>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</si>
  <si>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</si>
  <si>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</si>
  <si>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</si>
  <si>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</si>
  <si>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</si>
  <si>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</si>
  <si>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</si>
  <si>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</si>
  <si>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</si>
  <si>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</si>
  <si>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</si>
  <si>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</si>
  <si>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</si>
  <si>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</si>
  <si>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</si>
  <si>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</si>
  <si>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</si>
  <si>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</si>
  <si>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</si>
  <si>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</si>
  <si>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</si>
  <si>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</si>
  <si>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</si>
  <si>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</si>
  <si>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</si>
  <si>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</si>
  <si>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</si>
  <si>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</si>
  <si>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</si>
  <si>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</si>
  <si>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</si>
  <si>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</si>
  <si>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</si>
  <si>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</si>
  <si>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</si>
  <si>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</si>
  <si>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</si>
  <si>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</si>
  <si>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</si>
  <si>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</si>
  <si>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</si>
  <si>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</si>
  <si>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</si>
  <si>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</si>
  <si>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</si>
  <si>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</si>
  <si>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</si>
  <si>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</si>
  <si>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</si>
  <si>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</si>
  <si>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</si>
  <si>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</si>
  <si>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</si>
  <si>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</si>
  <si>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</si>
  <si>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</si>
  <si>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</si>
  <si>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</si>
  <si>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</si>
  <si>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</si>
  <si>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</si>
  <si>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</si>
  <si>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</si>
  <si>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</si>
  <si>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</si>
  <si>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</si>
  <si>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</si>
  <si>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</si>
  <si>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</si>
  <si>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</si>
  <si>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</si>
  <si>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</si>
  <si>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</si>
  <si>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</si>
  <si>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</si>
  <si>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</si>
  <si>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</si>
  <si>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</si>
  <si>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</si>
  <si>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</si>
  <si>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</si>
  <si>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</si>
  <si>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</si>
  <si>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</si>
  <si>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</si>
  <si>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</si>
  <si>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</si>
  <si>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</si>
  <si>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</si>
  <si>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</si>
  <si>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</si>
  <si>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</si>
  <si>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</si>
  <si>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</si>
  <si>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</si>
  <si>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</si>
  <si>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</si>
  <si>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</si>
  <si>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</si>
  <si>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</si>
  <si>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</si>
  <si>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</si>
  <si>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</si>
  <si>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</si>
  <si>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</si>
  <si>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</si>
  <si>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</si>
  <si>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</si>
  <si>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</si>
  <si>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</si>
  <si>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</si>
  <si>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</si>
  <si>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</si>
  <si>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</si>
  <si>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</si>
  <si>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</si>
  <si>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</si>
  <si>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</si>
  <si>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</si>
  <si>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</si>
  <si>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</si>
  <si>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</si>
  <si>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</si>
  <si>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</si>
  <si>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</si>
  <si>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</si>
  <si>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</si>
  <si>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</si>
  <si>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</si>
  <si>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</si>
  <si>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</si>
  <si>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</si>
  <si>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</si>
  <si>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</si>
  <si>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</si>
  <si>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</si>
  <si>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</si>
  <si>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</si>
  <si>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</si>
  <si>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</si>
  <si>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</si>
  <si>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</si>
  <si>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</si>
  <si>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</si>
  <si>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</si>
  <si>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</si>
  <si>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</si>
  <si>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</si>
  <si>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</si>
  <si>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</si>
  <si>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</si>
  <si>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</si>
  <si>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</si>
  <si>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</si>
  <si>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</si>
  <si>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</si>
  <si>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</si>
  <si>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</si>
  <si>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</si>
  <si>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</si>
  <si>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</si>
  <si>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</si>
  <si>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</si>
  <si>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</si>
  <si>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</si>
  <si>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</si>
  <si>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</si>
  <si>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</si>
  <si>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</si>
  <si>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</si>
  <si>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</si>
  <si>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</si>
  <si>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</si>
  <si>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</si>
  <si>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</si>
  <si>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</si>
  <si>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</si>
  <si>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</si>
  <si>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</si>
  <si>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</si>
  <si>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</si>
  <si>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</si>
  <si>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</si>
  <si>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</si>
  <si>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</si>
  <si>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</si>
  <si>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</si>
  <si>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</si>
  <si>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</si>
  <si>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</si>
  <si>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</si>
  <si>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</si>
  <si>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</si>
  <si>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</si>
  <si>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</si>
  <si>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</si>
  <si>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</si>
  <si>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</si>
  <si>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</si>
  <si>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</si>
  <si>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</si>
  <si>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</si>
  <si>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</si>
  <si>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</si>
  <si>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</si>
  <si>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</si>
  <si>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</si>
  <si>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</si>
  <si>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</si>
  <si>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</si>
  <si>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</si>
  <si>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</si>
  <si>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</si>
  <si>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</si>
  <si>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</si>
  <si>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</si>
  <si>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</si>
  <si>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</si>
  <si>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</si>
  <si>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</si>
  <si>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</si>
  <si>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</si>
  <si>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</si>
  <si>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</si>
  <si>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</si>
  <si>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</si>
  <si>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</si>
  <si>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</si>
  <si>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</si>
  <si>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</si>
  <si>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</si>
  <si>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</si>
  <si>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</si>
  <si>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</si>
  <si>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</si>
  <si>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</si>
  <si>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</si>
  <si>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</si>
  <si>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</si>
  <si>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</si>
  <si>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</si>
  <si>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</si>
  <si>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</si>
  <si>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</si>
  <si>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</si>
  <si>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</si>
  <si>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</si>
  <si>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</si>
  <si>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</si>
  <si>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</si>
  <si>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</si>
  <si>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</si>
  <si>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</si>
  <si>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</si>
  <si>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</si>
  <si>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</si>
  <si>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</si>
  <si>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</si>
  <si>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</si>
  <si>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</si>
  <si>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</si>
  <si>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</si>
  <si>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</si>
  <si>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</si>
  <si>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</si>
  <si>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</si>
  <si>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</si>
  <si>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</si>
  <si>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</si>
  <si>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</si>
  <si>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</si>
  <si>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</si>
  <si>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</si>
  <si>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</si>
  <si>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</si>
  <si>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</si>
  <si>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</si>
  <si>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</si>
  <si>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</si>
  <si>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</si>
  <si>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</si>
  <si>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</si>
  <si>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</si>
  <si>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</si>
  <si>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</si>
  <si>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</si>
  <si>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</si>
  <si>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</si>
  <si>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</si>
  <si>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</si>
  <si>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</si>
  <si>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</si>
  <si>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</si>
  <si>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</si>
  <si>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</si>
  <si>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</si>
  <si>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</si>
  <si>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</si>
  <si>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</si>
  <si>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</si>
  <si>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</si>
  <si>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</si>
  <si>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</si>
  <si>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</si>
  <si>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</si>
  <si>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</si>
  <si>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</si>
  <si>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</si>
  <si>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</si>
  <si>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</si>
  <si>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</si>
  <si>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</si>
  <si>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</si>
  <si>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</si>
  <si>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</si>
  <si>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</si>
  <si>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</si>
  <si>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</si>
  <si>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</si>
  <si>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</si>
  <si>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</si>
  <si>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</si>
  <si>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</si>
  <si>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</si>
  <si>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</si>
  <si>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</si>
  <si>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</si>
  <si>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</si>
  <si>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</si>
  <si>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</si>
  <si>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</si>
  <si>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</si>
  <si>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</si>
  <si>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</si>
  <si>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</si>
  <si>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</si>
  <si>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</si>
  <si>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</si>
  <si>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</si>
  <si>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</si>
  <si>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</si>
  <si>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</si>
  <si>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</si>
  <si>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</si>
  <si>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</si>
  <si>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</si>
  <si>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</si>
  <si>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</si>
  <si>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</si>
  <si>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</si>
  <si>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</si>
  <si>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</si>
  <si>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</si>
  <si>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</si>
  <si>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</si>
  <si>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</si>
  <si>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</si>
  <si>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</si>
  <si>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</si>
  <si>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</si>
  <si>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</si>
  <si>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</si>
  <si>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</si>
  <si>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</si>
  <si>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</si>
  <si>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</si>
  <si>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</si>
  <si>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</si>
  <si>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</si>
  <si>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</si>
  <si>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</si>
  <si>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</si>
  <si>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</si>
  <si>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</si>
  <si>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</si>
  <si>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</si>
  <si>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</si>
  <si>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</si>
  <si>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</si>
  <si>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</si>
  <si>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</si>
  <si>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</si>
  <si>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</si>
  <si>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</si>
  <si>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</si>
  <si>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</si>
  <si>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</si>
  <si>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</si>
  <si>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</si>
  <si>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</si>
  <si>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</si>
  <si>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</si>
  <si>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</si>
  <si>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</si>
  <si>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</si>
  <si>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</si>
  <si>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</si>
  <si>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</si>
  <si>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</si>
  <si>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</si>
  <si>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</si>
  <si>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</si>
  <si>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</si>
  <si>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</si>
  <si>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</si>
  <si>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</si>
  <si>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</si>
  <si>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</si>
  <si>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</si>
  <si>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</si>
  <si>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</si>
  <si>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</si>
  <si>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</si>
  <si>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</si>
  <si>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</si>
  <si>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</si>
  <si>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</si>
  <si>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</si>
  <si>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</si>
  <si>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</si>
  <si>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</si>
  <si>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</si>
  <si>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</si>
  <si>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</si>
  <si>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</si>
  <si>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</si>
  <si>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</si>
  <si>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</si>
  <si>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</si>
  <si>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</si>
  <si>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</si>
  <si>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</si>
  <si>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</si>
  <si>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</si>
  <si>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</si>
  <si>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</si>
  <si>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</si>
  <si>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</si>
  <si>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</si>
  <si>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</si>
  <si>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</si>
  <si>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</si>
  <si>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</si>
  <si>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</si>
  <si>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</si>
  <si>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</si>
  <si>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</si>
  <si>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</si>
  <si>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</si>
  <si>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</si>
  <si>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</si>
  <si>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</si>
  <si>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</si>
  <si>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</si>
  <si>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</si>
  <si>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</si>
  <si>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</si>
  <si>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</si>
  <si>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</si>
  <si>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</si>
  <si>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</si>
  <si>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</si>
  <si>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</si>
  <si>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</si>
  <si>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</si>
  <si>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</si>
  <si>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</si>
  <si>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</si>
  <si>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</si>
  <si>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</si>
  <si>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</si>
  <si>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</si>
  <si>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</si>
  <si>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</si>
  <si>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</si>
  <si>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</si>
  <si>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</si>
  <si>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</si>
  <si>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</si>
  <si>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</si>
  <si>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</si>
  <si>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</si>
  <si>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</si>
  <si>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</si>
  <si>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</si>
  <si>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</si>
  <si>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</si>
  <si>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</si>
  <si>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</si>
  <si>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</si>
  <si>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</si>
  <si>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</si>
  <si>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</si>
  <si>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</si>
  <si>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</si>
  <si>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</si>
  <si>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</si>
  <si>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</si>
  <si>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</si>
  <si>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</si>
  <si>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</si>
  <si>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</si>
  <si>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</si>
  <si>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</si>
  <si>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</si>
  <si>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</si>
  <si>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</si>
  <si>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</si>
  <si>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</si>
  <si>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</si>
  <si>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</si>
  <si>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</si>
  <si>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</si>
  <si>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</si>
  <si>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</si>
  <si>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</si>
  <si>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</si>
  <si>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</si>
  <si>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</si>
  <si>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</si>
  <si>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</si>
  <si>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</si>
  <si>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</si>
  <si>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</si>
  <si>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</si>
  <si>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</si>
  <si>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</si>
  <si>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</si>
  <si>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</si>
  <si>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</si>
  <si>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</si>
  <si>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</si>
  <si>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</si>
  <si>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</si>
  <si>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</si>
  <si>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</si>
  <si>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</si>
  <si>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</si>
  <si>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</si>
  <si>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</si>
  <si>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</si>
  <si>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</si>
  <si>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</si>
  <si>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</si>
  <si>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</si>
  <si>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</si>
  <si>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</si>
  <si>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</si>
  <si>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</si>
  <si>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</si>
  <si>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</si>
  <si>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</si>
  <si>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</si>
  <si>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</si>
  <si>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</si>
  <si>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</si>
  <si>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</si>
  <si>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</si>
  <si>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</si>
  <si>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</si>
  <si>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</si>
  <si>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</si>
  <si>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</si>
  <si>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</si>
  <si>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</si>
  <si>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</si>
  <si>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</si>
  <si>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</si>
  <si>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</si>
  <si>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</si>
  <si>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</si>
  <si>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</si>
  <si>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</si>
  <si>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</si>
  <si>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</si>
  <si>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</si>
  <si>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</si>
  <si>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</si>
  <si>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</si>
  <si>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</si>
  <si>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</si>
  <si>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</si>
  <si>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</si>
  <si>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</si>
  <si>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</si>
  <si>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</si>
  <si>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</si>
  <si>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</si>
  <si>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</si>
  <si>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</si>
  <si>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</si>
  <si>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</si>
  <si>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</si>
  <si>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</si>
  <si>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</si>
  <si>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</si>
  <si>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</si>
  <si>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</si>
  <si>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</si>
  <si>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</si>
  <si>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</si>
  <si>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</si>
  <si>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</si>
  <si>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</si>
  <si>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</si>
  <si>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</si>
  <si>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</si>
  <si>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</si>
  <si>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</si>
  <si>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</si>
  <si>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</si>
  <si>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</si>
  <si>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</si>
  <si>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</si>
  <si>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</si>
  <si>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</si>
  <si>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</si>
  <si>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</si>
  <si>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</si>
  <si>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</si>
  <si>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</si>
  <si>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</si>
  <si>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</si>
  <si>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</si>
  <si>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</si>
  <si>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</si>
  <si>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</si>
  <si>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</si>
  <si>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</si>
  <si>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</si>
  <si>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</si>
  <si>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</si>
  <si>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</si>
  <si>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</si>
  <si>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</si>
  <si>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</si>
  <si>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</si>
  <si>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</si>
  <si>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</si>
  <si>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</si>
  <si>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</si>
  <si>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</si>
  <si>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</si>
  <si>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</si>
  <si>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</si>
  <si>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</si>
  <si>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</si>
  <si>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</si>
  <si>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</si>
  <si>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</si>
  <si>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</si>
  <si>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</si>
  <si>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</si>
  <si>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</si>
  <si>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</si>
  <si>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</si>
  <si>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</si>
  <si>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</si>
  <si>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</si>
  <si>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</si>
  <si>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</si>
  <si>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</si>
  <si>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</si>
  <si>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</si>
  <si>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</si>
  <si>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</si>
  <si>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</si>
  <si>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</si>
  <si>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</si>
  <si>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</si>
  <si>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</si>
  <si>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</si>
  <si>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</si>
  <si>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</si>
  <si>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</si>
  <si>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</si>
  <si>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</si>
  <si>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</si>
  <si>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</si>
  <si>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</si>
  <si>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</si>
  <si>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</si>
  <si>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</si>
  <si>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</si>
  <si>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</si>
  <si>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</si>
  <si>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</si>
  <si>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</si>
  <si>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</si>
  <si>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</si>
  <si>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</si>
  <si>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</si>
  <si>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</si>
  <si>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</si>
  <si>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</si>
  <si>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</si>
  <si>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</si>
  <si>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</si>
  <si>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</si>
  <si>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</si>
  <si>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</si>
  <si>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</si>
  <si>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</si>
  <si>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</si>
  <si>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</si>
  <si>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</si>
  <si>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</si>
  <si>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</si>
  <si>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</si>
  <si>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</si>
  <si>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</si>
  <si>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</si>
  <si>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</si>
  <si>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</si>
  <si>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</si>
  <si>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</si>
  <si>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</si>
  <si>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</si>
  <si>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</si>
  <si>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</si>
  <si>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</si>
  <si>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</si>
  <si>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</si>
  <si>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</si>
  <si>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</si>
  <si>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</si>
  <si>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</si>
  <si>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</si>
  <si>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</si>
  <si>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</si>
  <si>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</si>
  <si>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</si>
  <si>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</si>
  <si>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</si>
  <si>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</si>
  <si>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</si>
  <si>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</si>
  <si>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</si>
  <si>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</si>
  <si>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</si>
  <si>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</si>
  <si>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</si>
  <si>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</si>
  <si>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</si>
  <si>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</si>
  <si>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</si>
  <si>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</si>
  <si>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</si>
  <si>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</si>
  <si>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</si>
  <si>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</si>
  <si>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</si>
  <si>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</si>
  <si>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</si>
  <si>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</si>
  <si>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</si>
  <si>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</si>
  <si>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</si>
  <si>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</si>
  <si>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</si>
  <si>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</si>
  <si>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</si>
  <si>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</si>
  <si>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</si>
  <si>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</si>
  <si>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</si>
  <si>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</si>
  <si>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</si>
  <si>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</si>
  <si>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</si>
  <si>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</si>
  <si>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</si>
  <si>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</si>
  <si>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</si>
  <si>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</si>
  <si>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</si>
  <si>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</si>
  <si>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</si>
  <si>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</si>
  <si>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</si>
  <si>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</si>
  <si>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</si>
  <si>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</si>
  <si>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</si>
  <si>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</si>
  <si>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</si>
  <si>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</si>
  <si>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</si>
  <si>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</si>
  <si>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</si>
  <si>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</si>
  <si>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</si>
  <si>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</si>
  <si>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</si>
  <si>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</si>
  <si>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</si>
  <si>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</si>
  <si>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</si>
  <si>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</si>
  <si>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</si>
  <si>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</si>
  <si>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</si>
  <si>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</si>
  <si>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</si>
  <si>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</si>
  <si>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</si>
  <si>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</si>
  <si>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</si>
  <si>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</si>
  <si>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</si>
  <si>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</si>
  <si>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</si>
  <si>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</si>
  <si>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</si>
  <si>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</si>
  <si>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</si>
  <si>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</si>
  <si>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</si>
  <si>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</si>
  <si>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</si>
  <si>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</si>
  <si>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</si>
  <si>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</si>
  <si>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</si>
  <si>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</si>
  <si>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</si>
  <si>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</si>
  <si>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</si>
  <si>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</si>
  <si>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</si>
  <si>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</si>
  <si>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</si>
  <si>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</si>
  <si>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</si>
  <si>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</si>
  <si>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</si>
  <si>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</si>
  <si>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</si>
  <si>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</si>
  <si>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</si>
  <si>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</si>
  <si>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</si>
  <si>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</si>
  <si>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</si>
  <si>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</si>
  <si>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</si>
  <si>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</si>
  <si>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</si>
  <si>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</si>
  <si>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</si>
  <si>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</si>
  <si>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</si>
  <si>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</si>
  <si>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</si>
  <si>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</si>
  <si>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</si>
  <si>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</si>
  <si>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</si>
  <si>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</si>
  <si>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</si>
  <si>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</si>
  <si>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</si>
  <si>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</si>
  <si>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</si>
  <si>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</si>
  <si>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</si>
  <si>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</si>
  <si>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</si>
  <si>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</si>
  <si>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</si>
  <si>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</si>
  <si>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</si>
  <si>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</si>
  <si>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</si>
  <si>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</si>
  <si>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</si>
  <si>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</si>
  <si>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</si>
  <si>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</si>
  <si>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</si>
  <si>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</si>
  <si>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</si>
  <si>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</si>
  <si>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</si>
  <si>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</si>
  <si>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</si>
  <si>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</si>
  <si>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</si>
  <si>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</si>
  <si>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</si>
  <si>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</si>
  <si>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</si>
  <si>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</si>
  <si>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</si>
  <si>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</si>
  <si>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</si>
  <si>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</si>
  <si>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</si>
  <si>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</si>
  <si>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</si>
  <si>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</si>
  <si>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</si>
  <si>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</si>
  <si>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</si>
  <si>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</si>
  <si>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</si>
  <si>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</si>
  <si>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</si>
  <si>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</si>
  <si>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</si>
  <si>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</si>
  <si>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</si>
  <si>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</si>
  <si>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</si>
  <si>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</si>
  <si>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</si>
  <si>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</si>
  <si>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</si>
  <si>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</si>
  <si>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</si>
  <si>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</si>
  <si>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</si>
  <si>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</si>
  <si>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</si>
  <si>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</si>
  <si>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</si>
  <si>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</si>
  <si>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</si>
  <si>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</si>
  <si>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</si>
  <si>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</si>
  <si>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</si>
  <si>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</si>
  <si>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</si>
  <si>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</si>
  <si>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</si>
  <si>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</si>
  <si>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</si>
  <si>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</si>
  <si>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</si>
  <si>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</si>
  <si>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</si>
  <si>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</si>
  <si>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</si>
  <si>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</si>
  <si>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</si>
  <si>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</si>
  <si>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</si>
  <si>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</si>
  <si>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</si>
  <si>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</si>
  <si>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</si>
  <si>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</si>
  <si>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</si>
  <si>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</si>
  <si>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</si>
  <si>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</si>
  <si>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</si>
  <si>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</si>
  <si>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</si>
  <si>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</si>
  <si>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</si>
  <si>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</si>
  <si>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</si>
  <si>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</si>
  <si>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</si>
  <si>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</si>
  <si>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</si>
  <si>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</si>
  <si>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</si>
  <si>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</si>
  <si>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</si>
  <si>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</si>
  <si>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</si>
  <si>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</si>
  <si>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</si>
  <si>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</si>
  <si>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</si>
  <si>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</si>
  <si>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</si>
  <si>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</si>
  <si>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</si>
  <si>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</si>
  <si>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</si>
  <si>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</si>
  <si>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</si>
  <si>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</si>
  <si>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</si>
  <si>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</si>
  <si>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</si>
  <si>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</si>
  <si>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</si>
  <si>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</si>
  <si>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</si>
  <si>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</si>
  <si>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</si>
  <si>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</si>
  <si>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</si>
  <si>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</si>
  <si>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</si>
  <si>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</si>
  <si>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</si>
  <si>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</si>
  <si>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</si>
  <si>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</si>
  <si>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</si>
  <si>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</si>
  <si>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</si>
  <si>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</si>
  <si>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</si>
  <si>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</si>
  <si>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</si>
  <si>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</si>
  <si>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</si>
  <si>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</si>
  <si>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</si>
  <si>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</si>
  <si>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</si>
  <si>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</si>
  <si>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</si>
  <si>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</si>
  <si>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</si>
  <si>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</si>
  <si>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</si>
  <si>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</si>
  <si>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</si>
  <si>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</si>
  <si>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</si>
  <si>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</si>
  <si>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</si>
  <si>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</si>
  <si>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</si>
  <si>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</si>
  <si>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</si>
  <si>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</si>
  <si>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</si>
  <si>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</si>
  <si>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</si>
  <si>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</si>
  <si>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</si>
  <si>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</si>
  <si>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</si>
  <si>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</si>
  <si>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</si>
  <si>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</si>
  <si>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</si>
  <si>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</si>
  <si>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</si>
  <si>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</si>
  <si>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</si>
  <si>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</si>
  <si>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</si>
  <si>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</si>
  <si>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</si>
  <si>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</si>
  <si>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</si>
  <si>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</si>
  <si>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</si>
  <si>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</si>
  <si>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</si>
  <si>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</si>
  <si>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</si>
  <si>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</si>
  <si>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</si>
  <si>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</si>
  <si>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</si>
  <si>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</si>
  <si>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</si>
  <si>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</si>
  <si>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</si>
  <si>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</si>
  <si>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</si>
  <si>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</si>
  <si>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</si>
  <si>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</si>
  <si>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</si>
  <si>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</si>
  <si>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</si>
  <si>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</si>
  <si>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</si>
  <si>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</si>
  <si>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</si>
  <si>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</si>
  <si>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</si>
  <si>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</si>
  <si>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</si>
  <si>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</si>
  <si>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</si>
  <si>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</si>
  <si>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</si>
  <si>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</si>
  <si>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</si>
  <si>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</si>
  <si>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</si>
  <si>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</si>
  <si>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</si>
  <si>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</si>
  <si>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</si>
  <si>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</si>
  <si>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</si>
  <si>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</si>
  <si>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</si>
  <si>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</si>
  <si>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</si>
  <si>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</si>
  <si>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</si>
  <si>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</si>
  <si>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</si>
  <si>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</si>
  <si>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</si>
  <si>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</si>
  <si>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</si>
  <si>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</si>
  <si>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</si>
  <si>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</si>
  <si>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</si>
  <si>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</si>
  <si>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</si>
  <si>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</si>
  <si>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</si>
  <si>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</si>
  <si>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</si>
  <si>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</si>
  <si>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</si>
  <si>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</si>
  <si>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</si>
  <si>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</si>
  <si>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</si>
  <si>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</si>
  <si>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</si>
  <si>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</si>
  <si>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</si>
  <si>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</si>
  <si>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</si>
  <si>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</si>
  <si>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</si>
  <si>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</si>
  <si>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</si>
  <si>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</si>
  <si>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</si>
  <si>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</si>
  <si>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</si>
  <si>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</si>
  <si>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</si>
  <si>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</si>
  <si>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</si>
  <si>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</si>
  <si>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</si>
  <si>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</si>
  <si>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</si>
  <si>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</si>
  <si>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</si>
  <si>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</si>
  <si>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</si>
  <si>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</si>
  <si>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</si>
  <si>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</si>
  <si>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</si>
  <si>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</si>
  <si>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</si>
  <si>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</si>
  <si>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</si>
  <si>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</si>
  <si>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</si>
  <si>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</si>
  <si>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</si>
  <si>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</si>
  <si>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</si>
  <si>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</si>
  <si>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</si>
  <si>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</si>
  <si>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</si>
  <si>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</si>
  <si>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</si>
  <si>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</si>
  <si>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</si>
  <si>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</si>
  <si>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</si>
  <si>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</si>
  <si>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</si>
  <si>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</si>
  <si>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</si>
  <si>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</si>
  <si>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</si>
  <si>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</si>
  <si>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</si>
  <si>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</si>
  <si>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</si>
  <si>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</si>
  <si>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</si>
  <si>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</si>
  <si>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</si>
  <si>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</si>
  <si>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</si>
  <si>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</si>
  <si>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</si>
  <si>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</si>
  <si>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</si>
  <si>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</si>
  <si>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</si>
  <si>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</si>
  <si>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</si>
  <si>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</si>
  <si>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</si>
  <si>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</si>
  <si>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</si>
  <si>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</si>
  <si>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</si>
  <si>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</si>
  <si>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</si>
  <si>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</si>
  <si>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</si>
  <si>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</si>
  <si>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</si>
  <si>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</si>
  <si>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</si>
  <si>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</si>
  <si>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</si>
  <si>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</si>
  <si>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</si>
  <si>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</si>
  <si>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</si>
  <si>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</si>
  <si>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</si>
  <si>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</si>
  <si>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</si>
  <si>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</si>
  <si>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</si>
  <si>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</si>
  <si>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</si>
  <si>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</si>
  <si>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</si>
  <si>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</si>
  <si>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</si>
  <si>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</si>
  <si>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</si>
  <si>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</si>
  <si>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</si>
  <si>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</si>
  <si>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</si>
  <si>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</si>
  <si>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</si>
  <si>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</si>
  <si>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</si>
  <si>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</si>
  <si>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</si>
  <si>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</si>
  <si>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</si>
  <si>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</si>
  <si>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</si>
  <si>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</si>
  <si>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</si>
  <si>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</si>
  <si>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</si>
  <si>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</si>
  <si>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</si>
  <si>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</si>
  <si>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</si>
  <si>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</si>
  <si>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</si>
  <si>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</si>
  <si>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</si>
  <si>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</si>
  <si>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</si>
  <si>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</si>
  <si>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</si>
  <si>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</si>
  <si>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</si>
  <si>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</si>
  <si>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</si>
  <si>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</si>
  <si>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</si>
  <si>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</si>
  <si>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</si>
  <si>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</si>
  <si>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</si>
  <si>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</si>
  <si>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</si>
  <si>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</si>
  <si>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</si>
  <si>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</si>
  <si>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</si>
  <si>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</si>
  <si>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</si>
  <si>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</si>
  <si>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</si>
  <si>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</si>
  <si>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</si>
  <si>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</si>
  <si>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</si>
  <si>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</si>
  <si>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</si>
  <si>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</si>
  <si>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</si>
  <si>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</si>
  <si>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</si>
  <si>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</si>
  <si>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</si>
  <si>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</si>
  <si>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</si>
  <si>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</si>
  <si>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</si>
  <si>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</si>
  <si>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</si>
  <si>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</si>
  <si>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</si>
  <si>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</si>
  <si>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</si>
  <si>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</si>
  <si>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</si>
  <si>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</si>
  <si>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</si>
  <si>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</si>
  <si>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</si>
  <si>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</si>
  <si>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</si>
  <si>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</si>
  <si>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</si>
  <si>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</si>
  <si>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</si>
  <si>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</si>
  <si>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</si>
  <si>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</si>
  <si>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</si>
  <si>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</si>
  <si>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</si>
  <si>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</si>
  <si>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</si>
  <si>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</si>
  <si>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</si>
  <si>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</si>
  <si>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</si>
  <si>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</si>
  <si>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</si>
  <si>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</si>
  <si>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</si>
  <si>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</si>
  <si>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</si>
  <si>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</si>
  <si>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</si>
  <si>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</si>
  <si>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</si>
  <si>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</si>
  <si>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</si>
  <si>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</si>
  <si>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</si>
  <si>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</si>
  <si>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</si>
  <si>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</si>
  <si>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</si>
  <si>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</si>
  <si>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</si>
  <si>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</si>
  <si>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</si>
  <si>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</si>
  <si>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</si>
  <si>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</si>
  <si>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</si>
  <si>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</si>
  <si>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</si>
  <si>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</si>
  <si>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</si>
  <si>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</si>
  <si>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</si>
  <si>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</si>
  <si>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</si>
  <si>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</si>
  <si>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</si>
  <si>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</si>
  <si>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</si>
  <si>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</si>
  <si>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</si>
  <si>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</si>
  <si>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</si>
  <si>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</si>
  <si>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</si>
  <si>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</si>
  <si>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</si>
  <si>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</si>
  <si>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</si>
  <si>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</si>
  <si>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</si>
  <si>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</si>
  <si>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</si>
  <si>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</si>
  <si>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</si>
  <si>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</si>
  <si>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</si>
  <si>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</si>
  <si>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</si>
  <si>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</si>
  <si>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</si>
  <si>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</si>
  <si>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</si>
  <si>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</si>
  <si>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</si>
  <si>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</si>
  <si>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</si>
  <si>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</si>
  <si>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</si>
  <si>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</si>
  <si>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</si>
  <si>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</si>
  <si>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</si>
  <si>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</si>
  <si>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</si>
  <si>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</si>
  <si>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</si>
  <si>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</si>
  <si>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</si>
  <si>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</si>
  <si>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</si>
  <si>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</si>
  <si>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</si>
  <si>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</si>
  <si>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</si>
  <si>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</si>
  <si>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</si>
  <si>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</si>
  <si>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</si>
  <si>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</si>
  <si>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</si>
  <si>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</si>
  <si>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</si>
  <si>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</si>
  <si>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</si>
  <si>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</si>
  <si>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</si>
  <si>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</si>
  <si>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</si>
  <si>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</si>
  <si>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</si>
  <si>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</si>
  <si>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</si>
  <si>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</si>
  <si>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</si>
  <si>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</si>
  <si>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</si>
  <si>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</si>
  <si>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</si>
  <si>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</si>
  <si>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</si>
  <si>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</si>
  <si>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</si>
  <si>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</si>
  <si>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</si>
  <si>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</si>
  <si>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</si>
  <si>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</si>
  <si>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</si>
  <si>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</si>
  <si>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</si>
  <si>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</si>
  <si>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</si>
  <si>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</si>
  <si>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</si>
  <si>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</si>
  <si>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</si>
  <si>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</si>
  <si>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</si>
  <si>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</si>
  <si>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</si>
  <si>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</si>
  <si>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</si>
  <si>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</si>
  <si>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</si>
  <si>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</si>
  <si>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</si>
  <si>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</si>
  <si>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</si>
  <si>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</si>
  <si>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</si>
  <si>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</si>
  <si>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</si>
  <si>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</si>
  <si>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</si>
  <si>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</si>
  <si>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</si>
  <si>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</si>
  <si>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</si>
  <si>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</si>
  <si>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</si>
  <si>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</si>
  <si>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</si>
  <si>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</si>
  <si>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</si>
  <si>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</si>
  <si>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</si>
  <si>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</si>
  <si>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</si>
  <si>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</si>
  <si>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</si>
  <si>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</si>
  <si>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</si>
  <si>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</si>
  <si>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</si>
  <si>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</si>
  <si>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</si>
  <si>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</si>
  <si>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</si>
  <si>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</si>
  <si>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</si>
  <si>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</si>
  <si>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</si>
  <si>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</si>
  <si>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</si>
  <si>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</si>
  <si>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</si>
  <si>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</si>
  <si>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</si>
  <si>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</si>
  <si>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</si>
  <si>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</si>
  <si>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</si>
  <si>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</si>
  <si>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</si>
  <si>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</si>
  <si>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</si>
  <si>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</si>
  <si>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</si>
  <si>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</si>
  <si>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</si>
  <si>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</si>
  <si>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</si>
  <si>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</si>
  <si>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</si>
  <si>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</si>
  <si>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</si>
  <si>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</si>
  <si>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</si>
  <si>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</si>
  <si>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</si>
  <si>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</si>
  <si>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</si>
  <si>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</si>
  <si>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</si>
  <si>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</si>
  <si>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</si>
  <si>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</si>
  <si>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</si>
  <si>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</si>
  <si>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</si>
  <si>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</si>
  <si>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</si>
  <si>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</si>
  <si>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</si>
  <si>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</si>
  <si>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</si>
  <si>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</si>
  <si>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</si>
  <si>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</si>
  <si>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</si>
  <si>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</si>
  <si>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</si>
  <si>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</si>
  <si>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</si>
  <si>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</si>
  <si>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</si>
  <si>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</si>
  <si>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</si>
  <si>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</si>
  <si>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</si>
  <si>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</si>
  <si>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</si>
  <si>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</si>
  <si>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</si>
  <si>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</si>
  <si>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</si>
  <si>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</si>
  <si>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</si>
  <si>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</si>
  <si>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</si>
  <si>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</si>
  <si>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</si>
  <si>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</si>
  <si>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</si>
  <si>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</si>
  <si>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</si>
  <si>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</si>
  <si>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</si>
  <si>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</si>
  <si>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</si>
  <si>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</si>
  <si>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</si>
  <si>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</si>
  <si>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</si>
  <si>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</si>
  <si>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</si>
  <si>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</si>
  <si>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</si>
  <si>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</si>
  <si>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</si>
  <si>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</si>
  <si>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</si>
  <si>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</si>
  <si>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</si>
  <si>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</si>
  <si>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</si>
  <si>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</si>
  <si>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</si>
  <si>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</si>
  <si>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</si>
  <si>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</si>
  <si>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</si>
  <si>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</si>
  <si>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</si>
  <si>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</si>
  <si>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</si>
  <si>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</si>
  <si>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</si>
  <si>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</si>
  <si>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</si>
  <si>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</si>
  <si>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</si>
  <si>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</si>
  <si>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</si>
  <si>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</si>
  <si>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</si>
  <si>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</si>
  <si>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</si>
  <si>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</si>
  <si>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</si>
  <si>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</si>
  <si>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</si>
  <si>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</si>
  <si>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</si>
  <si>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</si>
  <si>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</si>
  <si>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</si>
  <si>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</si>
  <si>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</si>
  <si>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</si>
  <si>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</si>
  <si>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</si>
  <si>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</si>
  <si>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</si>
  <si>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</si>
  <si>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</si>
  <si>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</si>
  <si>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</si>
  <si>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</si>
  <si>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</si>
  <si>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</si>
  <si>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</si>
  <si>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</si>
  <si>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</si>
  <si>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</si>
  <si>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</si>
  <si>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</si>
  <si>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</si>
  <si>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</si>
  <si>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</si>
  <si>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</si>
  <si>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</si>
  <si>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</si>
  <si>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</si>
  <si>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</si>
  <si>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</si>
  <si>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</si>
  <si>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</si>
  <si>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</si>
  <si>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</si>
  <si>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</si>
  <si>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</si>
  <si>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</si>
  <si>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</si>
  <si>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</si>
  <si>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</si>
  <si>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</si>
  <si>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</si>
  <si>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</si>
  <si>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</si>
  <si>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</si>
  <si>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</si>
  <si>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</si>
  <si>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</si>
  <si>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</si>
  <si>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</si>
  <si>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</si>
  <si>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</si>
  <si>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</si>
  <si>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</si>
  <si>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</si>
  <si>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</si>
  <si>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</si>
  <si>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</si>
  <si>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</si>
  <si>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</si>
  <si>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</si>
  <si>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</si>
  <si>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</si>
  <si>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</si>
  <si>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</si>
  <si>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</si>
  <si>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</si>
  <si>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</si>
  <si>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</si>
  <si>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</si>
  <si>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</si>
  <si>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</si>
  <si>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</si>
  <si>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</si>
  <si>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</si>
  <si>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</si>
  <si>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</si>
  <si>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</si>
  <si>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</si>
  <si>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</si>
  <si>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</si>
  <si>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</si>
  <si>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</si>
  <si>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</si>
  <si>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</si>
  <si>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</si>
  <si>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</si>
  <si>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</si>
  <si>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</si>
  <si>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</si>
  <si>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</si>
  <si>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</si>
  <si>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</si>
  <si>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</si>
  <si>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</si>
  <si>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</si>
  <si>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</si>
  <si>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</si>
  <si>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</si>
  <si>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</si>
  <si>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</si>
  <si>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</si>
  <si>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</si>
  <si>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</si>
  <si>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</si>
  <si>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</si>
  <si>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</si>
  <si>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</si>
  <si>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</si>
  <si>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</si>
  <si>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</si>
  <si>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</si>
  <si>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</si>
  <si>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</si>
  <si>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</si>
  <si>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</si>
  <si>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</si>
  <si>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</si>
  <si>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</si>
  <si>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</si>
  <si>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</si>
  <si>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</si>
  <si>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</si>
  <si>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</si>
  <si>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</si>
  <si>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</si>
  <si>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</si>
  <si>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</si>
  <si>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</si>
  <si>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</si>
  <si>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</si>
  <si>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</si>
  <si>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</si>
  <si>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</si>
  <si>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</si>
  <si>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</si>
  <si>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</si>
  <si>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</si>
  <si>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</si>
  <si>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</si>
  <si>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</si>
  <si>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</si>
  <si>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</si>
  <si>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</si>
  <si>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</si>
  <si>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</si>
  <si>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</si>
  <si>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</si>
  <si>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</si>
  <si>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</si>
  <si>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</si>
  <si>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</si>
  <si>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</si>
  <si>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</si>
  <si>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</si>
  <si>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</si>
  <si>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</si>
  <si>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</si>
  <si>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</si>
  <si>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</si>
  <si>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</si>
  <si>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</si>
  <si>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</si>
  <si>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</si>
  <si>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</si>
  <si>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</si>
  <si>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</si>
  <si>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</si>
  <si>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</si>
  <si>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</si>
  <si>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</si>
  <si>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</si>
  <si>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</si>
  <si>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</si>
  <si>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</si>
  <si>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</si>
  <si>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</si>
  <si>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</si>
  <si>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</si>
  <si>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</si>
  <si>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</si>
  <si>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</si>
  <si>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</si>
  <si>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</si>
  <si>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</si>
  <si>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</si>
  <si>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</si>
  <si>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</si>
  <si>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</si>
  <si>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</si>
  <si>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</si>
  <si>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</si>
  <si>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</si>
  <si>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</si>
  <si>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</si>
  <si>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</si>
  <si>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</si>
  <si>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</si>
  <si>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</si>
  <si>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</si>
  <si>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</si>
  <si>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</si>
  <si>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</si>
  <si>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</si>
  <si>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</si>
  <si>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</si>
  <si>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</si>
  <si>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</si>
  <si>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</si>
  <si>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</si>
  <si>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</si>
  <si>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</si>
  <si>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</si>
  <si>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</si>
  <si>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</si>
  <si>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</si>
  <si>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</si>
  <si>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</si>
  <si>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</si>
  <si>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</si>
  <si>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</si>
  <si>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</si>
  <si>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</si>
  <si>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</si>
  <si>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</si>
  <si>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</si>
  <si>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</si>
  <si>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</si>
  <si>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</si>
  <si>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</si>
  <si>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</si>
  <si>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</si>
  <si>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</si>
  <si>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</si>
  <si>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</si>
  <si>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</si>
  <si>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</si>
  <si>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</si>
  <si>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</si>
  <si>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</si>
  <si>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</si>
  <si>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</si>
  <si>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</si>
  <si>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</si>
  <si>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</si>
  <si>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</si>
  <si>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</si>
  <si>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</si>
  <si>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</si>
  <si>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</si>
  <si>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</si>
  <si>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</si>
  <si>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</si>
  <si>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</si>
  <si>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</si>
  <si>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</si>
  <si>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</si>
  <si>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</si>
  <si>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</si>
  <si>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</si>
  <si>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</si>
  <si>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</si>
  <si>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</si>
  <si>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</si>
  <si>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</si>
  <si>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</si>
  <si>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</si>
  <si>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</si>
  <si>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</si>
  <si>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</si>
  <si>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</si>
  <si>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</si>
  <si>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</si>
  <si>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</si>
  <si>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</si>
  <si>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</si>
  <si>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</si>
  <si>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</si>
  <si>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</si>
  <si>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</si>
  <si>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</si>
  <si>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</si>
  <si>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</si>
  <si>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</si>
  <si>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</si>
  <si>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</si>
  <si>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</si>
  <si>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</si>
  <si>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</si>
  <si>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</si>
  <si>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</si>
  <si>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</si>
  <si>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</si>
  <si>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</si>
  <si>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</si>
  <si>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</si>
  <si>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</si>
  <si>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</si>
  <si>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</si>
  <si>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</si>
  <si>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</si>
  <si>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</si>
  <si>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</si>
  <si>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</si>
  <si>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</si>
  <si>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</si>
  <si>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</si>
  <si>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</si>
  <si>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</si>
  <si>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</si>
  <si>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</si>
  <si>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</si>
  <si>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</si>
  <si>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</si>
  <si>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</si>
  <si>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</si>
  <si>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</si>
  <si>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</si>
  <si>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</si>
  <si>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</si>
  <si>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</si>
  <si>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</si>
  <si>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</si>
  <si>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</si>
  <si>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</si>
  <si>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</si>
  <si>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</si>
  <si>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</si>
  <si>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</si>
  <si>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</si>
  <si>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</si>
  <si>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</si>
  <si>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</si>
  <si>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</si>
  <si>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</si>
  <si>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</si>
  <si>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</si>
  <si>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</si>
  <si>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</si>
  <si>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</si>
  <si>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</si>
  <si>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</si>
  <si>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</si>
  <si>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</si>
  <si>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</si>
  <si>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</si>
  <si>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</si>
  <si>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</si>
  <si>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</si>
  <si>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</si>
  <si>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</si>
  <si>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</si>
  <si>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</si>
  <si>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</si>
  <si>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</si>
  <si>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</si>
  <si>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</si>
  <si>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</si>
  <si>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</si>
  <si>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</si>
  <si>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</si>
  <si>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</si>
  <si>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</si>
  <si>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</si>
  <si>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</si>
  <si>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</si>
  <si>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</si>
  <si>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</si>
  <si>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</si>
  <si>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</si>
  <si>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</si>
  <si>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</si>
  <si>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</si>
  <si>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</si>
  <si>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</si>
  <si>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</si>
  <si>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</si>
  <si>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</si>
  <si>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</si>
  <si>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</si>
  <si>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</si>
  <si>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</si>
  <si>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</si>
  <si>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</si>
  <si>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</si>
  <si>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</si>
  <si>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</si>
  <si>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</si>
  <si>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</si>
  <si>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</si>
  <si>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</si>
  <si>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</si>
  <si>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</si>
  <si>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</si>
  <si>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</si>
  <si>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</si>
  <si>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</si>
  <si>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</si>
  <si>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</si>
  <si>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</si>
  <si>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</si>
  <si>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</si>
  <si>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</si>
  <si>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</si>
  <si>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</si>
  <si>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</si>
  <si>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</si>
  <si>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</si>
  <si>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</si>
  <si>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</si>
  <si>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</si>
  <si>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</si>
  <si>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</si>
  <si>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</si>
  <si>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</si>
  <si>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</si>
  <si>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</si>
  <si>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</si>
  <si>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</si>
  <si>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</si>
  <si>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</si>
  <si>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</si>
  <si>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</si>
  <si>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</si>
  <si>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</si>
  <si>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</si>
  <si>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</si>
  <si>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</si>
  <si>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</si>
  <si>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</si>
  <si>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</si>
  <si>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</si>
  <si>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</si>
  <si>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</si>
  <si>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</si>
  <si>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</si>
  <si>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</si>
  <si>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</si>
  <si>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</si>
  <si>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</si>
  <si>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</si>
  <si>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</si>
  <si>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</si>
  <si>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</si>
  <si>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</si>
  <si>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</si>
  <si>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</si>
  <si>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</si>
  <si>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</si>
  <si>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</si>
  <si>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</si>
  <si>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</si>
  <si>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</si>
  <si>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</si>
  <si>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</si>
  <si>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</si>
  <si>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</si>
  <si>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</si>
  <si>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</si>
  <si>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</si>
  <si>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</si>
  <si>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</si>
  <si>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</si>
  <si>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</si>
  <si>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</si>
  <si>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</si>
  <si>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</si>
  <si>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</si>
  <si>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</si>
  <si>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</si>
  <si>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</si>
  <si>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</si>
  <si>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</si>
  <si>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</si>
  <si>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</si>
  <si>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</si>
  <si>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</si>
  <si>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</si>
  <si>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</si>
  <si>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</si>
  <si>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</si>
  <si>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</si>
  <si>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</si>
  <si>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</si>
  <si>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</si>
  <si>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</si>
  <si>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</si>
  <si>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</si>
  <si>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</si>
  <si>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</si>
  <si>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</si>
  <si>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</si>
  <si>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</si>
  <si>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</si>
  <si>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</si>
  <si>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</si>
  <si>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</si>
  <si>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</si>
  <si>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</si>
  <si>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</si>
  <si>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</si>
  <si>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</si>
  <si>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</si>
  <si>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</si>
  <si>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</si>
  <si>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</si>
  <si>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</si>
  <si>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</si>
  <si>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</si>
  <si>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</si>
  <si>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</si>
  <si>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</si>
  <si>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</si>
  <si>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</si>
  <si>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</si>
  <si>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</si>
  <si>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</si>
  <si>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</si>
  <si>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</si>
  <si>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</si>
  <si>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</si>
  <si>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</si>
  <si>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</si>
  <si>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</si>
  <si>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</si>
  <si>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</si>
  <si>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</si>
  <si>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</si>
  <si>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</si>
  <si>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</si>
  <si>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</si>
  <si>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</si>
  <si>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</si>
  <si>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</si>
  <si>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</si>
  <si>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</si>
  <si>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</si>
  <si>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</si>
  <si>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</si>
  <si>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</si>
  <si>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</si>
  <si>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</si>
  <si>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</si>
  <si>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</si>
  <si>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</si>
  <si>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</si>
  <si>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</si>
  <si>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</si>
  <si>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</si>
  <si>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</si>
  <si>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</si>
  <si>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</si>
  <si>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</si>
  <si>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</si>
  <si>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</si>
  <si>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</si>
  <si>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</si>
  <si>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</si>
  <si>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</si>
  <si>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</si>
  <si>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</si>
  <si>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</si>
  <si>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</si>
  <si>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</si>
  <si>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</si>
  <si>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</si>
  <si>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</si>
  <si>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</si>
  <si>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</si>
  <si>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</si>
  <si>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</si>
  <si>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</si>
  <si>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</si>
  <si>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</si>
  <si>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</si>
  <si>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</si>
  <si>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</si>
  <si>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</si>
  <si>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</si>
  <si>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</si>
  <si>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</si>
  <si>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</si>
  <si>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</si>
  <si>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</si>
  <si>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</si>
  <si>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</si>
  <si>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</si>
  <si>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</si>
  <si>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</si>
  <si>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</si>
  <si>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</si>
  <si>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</si>
  <si>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</si>
  <si>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</si>
  <si>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</si>
  <si>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</si>
  <si>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</si>
  <si>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</si>
  <si>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</si>
  <si>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</si>
  <si>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</si>
  <si>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</si>
  <si>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</si>
  <si>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</si>
  <si>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</si>
  <si>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</si>
  <si>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</si>
  <si>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</si>
  <si>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</si>
  <si>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</si>
  <si>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</si>
  <si>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</si>
  <si>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</si>
  <si>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</si>
  <si>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</si>
  <si>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</si>
  <si>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</si>
  <si>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</si>
  <si>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</si>
  <si>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</si>
  <si>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</si>
  <si>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</si>
  <si>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</si>
  <si>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</si>
  <si>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</si>
  <si>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</si>
  <si>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</si>
  <si>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</si>
  <si>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</si>
  <si>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</si>
  <si>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</si>
  <si>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</si>
  <si>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</si>
  <si>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</si>
  <si>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</si>
  <si>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</si>
  <si>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</si>
  <si>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</si>
  <si>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</si>
  <si>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</si>
  <si>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</si>
  <si>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</si>
  <si>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</si>
  <si>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</si>
  <si>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</si>
  <si>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</si>
  <si>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</si>
  <si>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</si>
  <si>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</si>
  <si>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</si>
  <si>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</si>
  <si>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</si>
  <si>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</si>
  <si>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</si>
  <si>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</si>
  <si>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</si>
  <si>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</si>
  <si>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</si>
  <si>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</si>
  <si>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</si>
  <si>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</si>
  <si>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</si>
  <si>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</si>
  <si>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</si>
  <si>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</si>
  <si>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</si>
  <si>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</si>
  <si>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</si>
  <si>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</si>
  <si>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</si>
  <si>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</si>
  <si>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</si>
  <si>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</si>
  <si>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</si>
  <si>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</si>
  <si>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</si>
  <si>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</si>
  <si>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</si>
  <si>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</si>
  <si>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</si>
  <si>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</si>
  <si>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</si>
  <si>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</si>
  <si>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</si>
  <si>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</si>
  <si>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</si>
  <si>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</si>
  <si>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</si>
  <si>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</si>
  <si>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</si>
  <si>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</si>
  <si>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</si>
  <si>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</si>
  <si>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</si>
  <si>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</si>
  <si>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</si>
  <si>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</si>
  <si>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</si>
  <si>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</si>
  <si>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</si>
  <si>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</si>
  <si>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</si>
  <si>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</si>
  <si>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</si>
  <si>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</si>
  <si>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</si>
  <si>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</si>
  <si>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</si>
  <si>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</si>
  <si>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</si>
  <si>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</si>
  <si>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</si>
  <si>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</si>
  <si>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</si>
  <si>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</si>
  <si>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</si>
  <si>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</si>
  <si>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</si>
  <si>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</si>
  <si>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</si>
  <si>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</si>
  <si>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</si>
  <si>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</si>
  <si>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</si>
  <si>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</si>
  <si>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</si>
  <si>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</si>
  <si>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</si>
  <si>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</si>
  <si>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</si>
  <si>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</si>
  <si>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</si>
  <si>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</si>
  <si>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</si>
  <si>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</si>
  <si>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</si>
  <si>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</si>
  <si>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</si>
  <si>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</si>
  <si>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</si>
  <si>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</si>
  <si>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</si>
  <si>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</si>
  <si>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</si>
  <si>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</si>
  <si>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</si>
  <si>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</si>
  <si>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</si>
  <si>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</si>
  <si>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</si>
  <si>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</si>
  <si>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</si>
  <si>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</si>
  <si>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</si>
  <si>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</si>
  <si>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</si>
  <si>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</si>
  <si>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</si>
  <si>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</si>
  <si>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</si>
  <si>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</si>
  <si>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</si>
  <si>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</si>
  <si>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</si>
  <si>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</si>
  <si>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</si>
  <si>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</si>
  <si>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</si>
  <si>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</si>
  <si>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</si>
  <si>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</si>
  <si>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</si>
  <si>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</si>
  <si>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</si>
  <si>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</si>
  <si>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</si>
  <si>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</si>
  <si>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</si>
  <si>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</si>
  <si>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</si>
  <si>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</si>
  <si>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</si>
  <si>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</si>
  <si>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</si>
  <si>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</si>
  <si>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</si>
  <si>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</si>
  <si>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</si>
  <si>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</si>
  <si>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</si>
  <si>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</si>
  <si>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</si>
  <si>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</si>
  <si>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</si>
  <si>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</si>
  <si>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</si>
  <si>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</si>
  <si>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</si>
  <si>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</si>
  <si>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</si>
  <si>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</si>
  <si>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</si>
  <si>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</si>
  <si>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</si>
  <si>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</si>
  <si>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</si>
  <si>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</si>
  <si>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</si>
  <si>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</si>
  <si>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</si>
  <si>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</si>
  <si>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</si>
  <si>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</si>
  <si>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</si>
  <si>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</si>
  <si>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</si>
  <si>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</si>
  <si>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</si>
  <si>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</si>
  <si>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</si>
  <si>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</si>
  <si>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</si>
  <si>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</si>
  <si>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</si>
  <si>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</si>
  <si>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</si>
  <si>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</si>
  <si>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</si>
  <si>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</si>
  <si>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</si>
  <si>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</si>
  <si>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</si>
  <si>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</si>
  <si>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</si>
  <si>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</si>
  <si>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</si>
  <si>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</si>
  <si>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</si>
  <si>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</si>
  <si>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</si>
  <si>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</si>
  <si>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</si>
  <si>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</si>
  <si>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</si>
  <si>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</si>
  <si>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</si>
  <si>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</si>
  <si>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</si>
  <si>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</si>
  <si>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</si>
  <si>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</si>
  <si>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</si>
  <si>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</si>
  <si>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</si>
  <si>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</si>
  <si>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</si>
  <si>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</si>
  <si>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</si>
  <si>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</si>
  <si>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</si>
  <si>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</si>
  <si>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</si>
  <si>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</si>
  <si>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</si>
  <si>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</si>
  <si>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</si>
  <si>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</si>
  <si>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</si>
  <si>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</si>
  <si>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</si>
  <si>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</si>
  <si>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</si>
  <si>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</si>
  <si>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</si>
  <si>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</si>
  <si>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</si>
  <si>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</si>
  <si>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</si>
  <si>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</si>
  <si>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</si>
  <si>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</si>
  <si>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</si>
  <si>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</si>
  <si>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</si>
  <si>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</si>
  <si>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</si>
  <si>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</si>
  <si>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</si>
  <si>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</si>
  <si>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</si>
  <si>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</si>
  <si>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</si>
  <si>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</si>
  <si>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</si>
  <si>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</si>
  <si>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</si>
  <si>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</si>
  <si>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</si>
  <si>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</si>
  <si>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</si>
  <si>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</si>
  <si>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</si>
  <si>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</si>
  <si>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</si>
  <si>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</si>
  <si>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</si>
  <si>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</si>
  <si>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</si>
  <si>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</si>
  <si>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</si>
  <si>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</si>
  <si>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</si>
  <si>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</si>
  <si>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</si>
  <si>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</si>
  <si>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</si>
  <si>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</si>
  <si>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</si>
  <si>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</si>
  <si>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</si>
  <si>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</si>
  <si>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</si>
  <si>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</si>
  <si>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</si>
  <si>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</si>
  <si>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</si>
  <si>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</si>
  <si>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</si>
  <si>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</si>
  <si>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</si>
  <si>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</si>
  <si>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</si>
  <si>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</si>
  <si>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</si>
  <si>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</si>
  <si>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</si>
  <si>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</si>
  <si>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</si>
  <si>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</si>
  <si>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</si>
  <si>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</si>
  <si>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</si>
  <si>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</si>
  <si>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</si>
  <si>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</si>
  <si>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</si>
  <si>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</si>
  <si>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</si>
  <si>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</si>
  <si>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</si>
  <si>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</si>
  <si>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</si>
  <si>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</si>
  <si>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</si>
  <si>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</si>
  <si>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</si>
  <si>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</si>
  <si>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</si>
  <si>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</si>
  <si>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</si>
  <si>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</si>
  <si>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</si>
  <si>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</si>
  <si>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</si>
  <si>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</si>
  <si>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</si>
  <si>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</si>
  <si>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</si>
  <si>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</si>
  <si>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</si>
  <si>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</si>
  <si>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</si>
  <si>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</si>
  <si>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</si>
  <si>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</si>
  <si>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</si>
  <si>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</si>
  <si>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</si>
  <si>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</si>
  <si>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</si>
  <si>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</si>
  <si>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</si>
  <si>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</si>
  <si>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</si>
  <si>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</si>
  <si>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</si>
  <si>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</si>
  <si>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</si>
  <si>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</si>
  <si>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</si>
  <si>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</si>
  <si>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</si>
  <si>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</si>
  <si>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</si>
  <si>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</si>
  <si>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</si>
  <si>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</si>
  <si>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</si>
  <si>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</si>
  <si>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</si>
  <si>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</si>
  <si>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</si>
  <si>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</si>
  <si>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</si>
  <si>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</si>
  <si>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</si>
  <si>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</si>
  <si>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</si>
  <si>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</si>
  <si>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</si>
  <si>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</si>
  <si>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</si>
  <si>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</si>
  <si>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</si>
  <si>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</si>
  <si>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</si>
  <si>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</si>
  <si>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</si>
  <si>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</si>
  <si>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</si>
  <si>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</si>
  <si>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</si>
  <si>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</si>
  <si>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</si>
  <si>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</si>
  <si>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</si>
  <si>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</si>
  <si>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</si>
  <si>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</si>
  <si>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</si>
  <si>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</si>
  <si>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</si>
  <si>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</si>
  <si>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</si>
  <si>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</si>
  <si>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</si>
  <si>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</si>
  <si>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</si>
  <si>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</si>
  <si>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</si>
  <si>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</si>
  <si>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</si>
  <si>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</si>
  <si>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</si>
  <si>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</si>
  <si>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</si>
  <si>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</si>
  <si>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</si>
  <si>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</si>
  <si>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</si>
  <si>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</si>
  <si>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</si>
  <si>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</si>
  <si>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</si>
  <si>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</si>
  <si>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</si>
  <si>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</si>
  <si>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</si>
  <si>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</si>
  <si>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</si>
  <si>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</si>
  <si>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</si>
  <si>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</si>
  <si>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</si>
  <si>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</si>
  <si>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</si>
  <si>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</si>
  <si>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</si>
  <si>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</si>
  <si>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</si>
  <si>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</si>
  <si>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</si>
  <si>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</si>
  <si>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</si>
  <si>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</si>
  <si>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</si>
  <si>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</si>
  <si>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</si>
  <si>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</si>
  <si>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</si>
  <si>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</si>
  <si>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</si>
  <si>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</si>
  <si>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</si>
  <si>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</si>
  <si>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</si>
  <si>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</si>
  <si>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</si>
  <si>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</si>
  <si>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</si>
  <si>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</si>
  <si>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</si>
  <si>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</si>
  <si>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</si>
  <si>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</si>
  <si>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</si>
  <si>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</si>
  <si>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</si>
  <si>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</si>
  <si>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</si>
  <si>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</si>
  <si>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</si>
  <si>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</si>
  <si>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</si>
  <si>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</si>
  <si>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</si>
  <si>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</si>
  <si>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</si>
  <si>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</si>
  <si>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</si>
  <si>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</si>
  <si>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</si>
  <si>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</si>
  <si>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</si>
  <si>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</si>
  <si>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</si>
  <si>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</si>
  <si>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</si>
  <si>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</si>
  <si>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</si>
  <si>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</si>
  <si>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</si>
  <si>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</si>
  <si>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</si>
  <si>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</si>
  <si>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</si>
  <si>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</si>
  <si>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</si>
  <si>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</si>
  <si>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</si>
  <si>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</si>
  <si>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</si>
  <si>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</si>
  <si>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</si>
  <si>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</si>
  <si>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</si>
  <si>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</si>
  <si>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</si>
  <si>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</si>
  <si>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</si>
  <si>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</si>
  <si>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</si>
  <si>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</si>
  <si>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</si>
  <si>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</si>
  <si>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</si>
  <si>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</si>
  <si>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</si>
  <si>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</si>
  <si>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</si>
  <si>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</si>
  <si>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</si>
  <si>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</si>
  <si>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</si>
  <si>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</si>
  <si>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</si>
  <si>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</si>
  <si>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</si>
  <si>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</si>
  <si>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</si>
  <si>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</si>
  <si>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</si>
  <si>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</si>
  <si>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</si>
  <si>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</si>
  <si>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</si>
  <si>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</si>
  <si>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</si>
  <si>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</si>
  <si>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</si>
  <si>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</si>
  <si>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</si>
  <si>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</si>
  <si>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</si>
  <si>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</si>
  <si>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</si>
  <si>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</si>
  <si>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</si>
  <si>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</si>
  <si>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</si>
  <si>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</si>
  <si>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</si>
  <si>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</si>
  <si>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</si>
  <si>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</si>
  <si>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</si>
  <si>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</si>
  <si>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</si>
  <si>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</si>
  <si>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</si>
  <si>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</si>
  <si>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</si>
  <si>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</si>
  <si>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</si>
  <si>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</si>
  <si>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</si>
  <si>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</si>
  <si>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</si>
  <si>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</si>
  <si>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</si>
  <si>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</si>
  <si>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</si>
  <si>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</si>
  <si>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</si>
  <si>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</si>
  <si>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</si>
  <si>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</si>
  <si>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</si>
  <si>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</si>
  <si>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</si>
  <si>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</si>
  <si>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</si>
  <si>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</si>
  <si>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</si>
  <si>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</si>
  <si>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</si>
  <si>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</si>
  <si>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</si>
  <si>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</si>
  <si>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</si>
  <si>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</si>
  <si>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</si>
  <si>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</si>
  <si>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</si>
  <si>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</si>
  <si>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</si>
  <si>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</si>
  <si>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</si>
  <si>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</si>
  <si>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</si>
  <si>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</si>
  <si>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</si>
  <si>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</si>
  <si>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</si>
  <si>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</si>
  <si>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</si>
  <si>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</si>
  <si>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</si>
  <si>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</si>
  <si>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</si>
  <si>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</si>
  <si>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</si>
  <si>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</si>
  <si>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</si>
  <si>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</si>
  <si>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</si>
  <si>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</si>
  <si>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</si>
  <si>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</si>
  <si>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</si>
  <si>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</si>
  <si>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</si>
  <si>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</si>
  <si>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</si>
  <si>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</si>
  <si>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</si>
  <si>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</si>
  <si>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</si>
  <si>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</si>
  <si>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</si>
  <si>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</si>
  <si>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</si>
  <si>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</si>
  <si>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</si>
  <si>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</si>
  <si>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</si>
  <si>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</si>
  <si>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</si>
  <si>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</si>
  <si>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</si>
  <si>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</si>
  <si>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</si>
  <si>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</si>
  <si>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</si>
  <si>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</si>
  <si>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</si>
  <si>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</si>
  <si>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</si>
  <si>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</si>
  <si>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</si>
  <si>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</si>
  <si>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</si>
  <si>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</si>
  <si>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</si>
  <si>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</si>
  <si>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</si>
  <si>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</si>
  <si>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</si>
  <si>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</si>
  <si>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</si>
  <si>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</si>
  <si>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</si>
  <si>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</si>
  <si>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</si>
  <si>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</si>
  <si>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</si>
  <si>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</si>
  <si>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</si>
  <si>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</si>
  <si>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</si>
  <si>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</si>
  <si>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</si>
  <si>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</si>
  <si>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</si>
  <si>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</si>
  <si>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</si>
  <si>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</si>
  <si>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</si>
  <si>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</si>
  <si>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</si>
  <si>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</si>
  <si>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</si>
  <si>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</si>
  <si>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</si>
  <si>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</si>
  <si>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</si>
  <si>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</si>
  <si>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</si>
  <si>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</si>
  <si>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</si>
  <si>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</si>
  <si>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</si>
  <si>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</si>
  <si>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</si>
  <si>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</si>
  <si>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</si>
  <si>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</si>
  <si>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</si>
  <si>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</si>
  <si>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</si>
  <si>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</si>
  <si>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</si>
  <si>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</si>
  <si>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</si>
  <si>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</si>
  <si>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</si>
  <si>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</si>
  <si>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</si>
  <si>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</si>
  <si>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</si>
  <si>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</si>
  <si>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</si>
  <si>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</si>
  <si>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</si>
  <si>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</si>
  <si>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</si>
  <si>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</si>
  <si>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</si>
  <si>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</si>
  <si>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</si>
  <si>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</si>
  <si>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</si>
  <si>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</si>
  <si>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</si>
  <si>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</si>
  <si>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</si>
  <si>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</si>
  <si>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</si>
  <si>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</si>
  <si>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</si>
  <si>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</si>
  <si>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</si>
  <si>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</si>
  <si>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</si>
  <si>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</si>
  <si>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</si>
  <si>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</si>
  <si>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</si>
  <si>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</si>
  <si>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</si>
  <si>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</si>
  <si>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</si>
  <si>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</si>
  <si>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</si>
  <si>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</si>
  <si>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</si>
  <si>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</si>
  <si>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</si>
  <si>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</si>
  <si>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</si>
  <si>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</si>
  <si>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</si>
  <si>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</si>
  <si>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</si>
  <si>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</si>
  <si>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</si>
  <si>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</si>
  <si>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</si>
  <si>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</si>
  <si>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</si>
  <si>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</si>
  <si>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</si>
  <si>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</si>
  <si>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</si>
  <si>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</si>
  <si>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</si>
  <si>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</si>
  <si>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</si>
  <si>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</si>
  <si>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</si>
  <si>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</si>
  <si>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</si>
  <si>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</si>
  <si>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</si>
  <si>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</si>
  <si>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</si>
  <si>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</si>
  <si>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</si>
  <si>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</si>
  <si>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</si>
  <si>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</si>
  <si>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</si>
  <si>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</si>
  <si>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</si>
  <si>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</si>
  <si>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</si>
  <si>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</si>
  <si>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</si>
  <si>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</si>
  <si>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</si>
  <si>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</si>
  <si>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</si>
  <si>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</si>
  <si>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</si>
  <si>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</si>
  <si>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</si>
  <si>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</si>
  <si>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</si>
  <si>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</si>
  <si>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</si>
  <si>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</si>
  <si>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</si>
  <si>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</si>
  <si>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</si>
  <si>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</si>
  <si>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</si>
  <si>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</si>
  <si>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</si>
  <si>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</si>
  <si>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</si>
  <si>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</si>
  <si>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</si>
  <si>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</si>
  <si>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</si>
  <si>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</si>
  <si>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</si>
  <si>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</si>
  <si>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</si>
  <si>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</si>
  <si>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</si>
  <si>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</si>
  <si>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</si>
  <si>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</si>
  <si>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</si>
  <si>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</si>
  <si>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</si>
  <si>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</si>
  <si>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</si>
  <si>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</si>
  <si>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</si>
  <si>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</si>
  <si>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</si>
  <si>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</si>
  <si>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</si>
  <si>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</si>
  <si>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</si>
  <si>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</si>
  <si>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</si>
  <si>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</si>
  <si>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</si>
  <si>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</si>
  <si>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</si>
  <si>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</si>
  <si>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</si>
  <si>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</si>
  <si>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</si>
  <si>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</si>
  <si>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</si>
  <si>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</si>
  <si>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</si>
  <si>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</si>
  <si>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</si>
  <si>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</si>
  <si>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</si>
  <si>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</si>
  <si>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</si>
  <si>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</si>
  <si>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</si>
  <si>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</si>
  <si>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</si>
  <si>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</si>
  <si>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</si>
  <si>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</si>
  <si>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</si>
  <si>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</si>
  <si>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</si>
  <si>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</si>
  <si>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</si>
  <si>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</si>
  <si>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</si>
  <si>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</si>
  <si>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</si>
  <si>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</si>
  <si>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</si>
  <si>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</si>
  <si>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</si>
  <si>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</si>
  <si>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</si>
  <si>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</si>
  <si>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</si>
  <si>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</si>
  <si>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</si>
  <si>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</si>
  <si>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</si>
  <si>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</si>
  <si>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</si>
  <si>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</si>
  <si>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</si>
  <si>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</si>
  <si>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</si>
  <si>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</si>
  <si>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</si>
  <si>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</si>
  <si>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</si>
  <si>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</si>
  <si>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</si>
  <si>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</si>
  <si>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</si>
  <si>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</si>
  <si>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</si>
  <si>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</si>
  <si>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</si>
  <si>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</si>
  <si>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</si>
  <si>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</si>
  <si>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</si>
  <si>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</si>
  <si>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</si>
  <si>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</si>
  <si>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</si>
  <si>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</si>
  <si>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</si>
  <si>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</si>
  <si>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</si>
  <si>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</si>
  <si>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</si>
  <si>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</si>
  <si>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</si>
  <si>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</si>
  <si>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</si>
  <si>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</si>
  <si>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</si>
  <si>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</si>
  <si>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</si>
  <si>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</si>
  <si>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</si>
  <si>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</si>
  <si>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</si>
  <si>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</si>
  <si>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</si>
  <si>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</si>
  <si>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</si>
  <si>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</si>
  <si>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</si>
  <si>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</si>
  <si>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</si>
  <si>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</si>
  <si>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</si>
  <si>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</si>
  <si>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</si>
  <si>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</si>
  <si>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</si>
  <si>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</si>
  <si>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</si>
  <si>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</si>
  <si>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</si>
  <si>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</si>
  <si>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</si>
  <si>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</si>
  <si>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</si>
  <si>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</si>
  <si>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</si>
  <si>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</si>
  <si>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</si>
  <si>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</si>
  <si>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</si>
  <si>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</si>
  <si>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</si>
  <si>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</si>
  <si>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</si>
  <si>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</si>
  <si>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</si>
  <si>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</si>
  <si>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</si>
  <si>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</si>
  <si>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</si>
  <si>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</si>
  <si>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</si>
  <si>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</si>
  <si>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</si>
  <si>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</si>
  <si>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</si>
  <si>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</si>
  <si>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</si>
  <si>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</si>
  <si>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</si>
  <si>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</si>
  <si>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</si>
  <si>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</si>
  <si>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</si>
  <si>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</si>
  <si>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</si>
  <si>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</si>
  <si>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</si>
  <si>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</si>
  <si>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</si>
  <si>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</si>
  <si>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</si>
  <si>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</si>
  <si>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</si>
  <si>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</si>
  <si>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</si>
  <si>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</si>
  <si>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</si>
  <si>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</si>
  <si>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</si>
  <si>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</si>
  <si>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</si>
  <si>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</si>
  <si>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</si>
  <si>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</si>
  <si>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</si>
  <si>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</si>
  <si>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</si>
  <si>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</si>
  <si>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</si>
  <si>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</si>
  <si>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</si>
  <si>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</si>
  <si>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</si>
  <si>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</si>
  <si>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</si>
  <si>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</si>
  <si>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</si>
  <si>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</si>
  <si>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</si>
  <si>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</si>
  <si>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</si>
  <si>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</si>
  <si>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</si>
  <si>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</si>
  <si>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</si>
  <si>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</si>
  <si>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</si>
  <si>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</si>
  <si>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</si>
  <si>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</si>
  <si>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</si>
  <si>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</si>
  <si>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</si>
  <si>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</si>
  <si>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</si>
  <si>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</si>
  <si>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</si>
  <si>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</si>
  <si>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</si>
  <si>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</si>
  <si>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</si>
  <si>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</si>
  <si>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</si>
  <si>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</si>
  <si>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</si>
  <si>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</si>
  <si>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</si>
  <si>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</si>
  <si>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</si>
  <si>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</si>
  <si>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</si>
  <si>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</si>
  <si>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</si>
  <si>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</si>
  <si>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</si>
  <si>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</si>
  <si>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</si>
  <si>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</si>
  <si>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</si>
  <si>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</si>
  <si>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</si>
  <si>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</si>
  <si>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</si>
  <si>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</si>
  <si>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</si>
  <si>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</si>
  <si>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</si>
  <si>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</si>
  <si>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</si>
  <si>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</si>
  <si>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</si>
  <si>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</si>
  <si>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</si>
  <si>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</si>
  <si>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</si>
  <si>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</si>
  <si>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</si>
  <si>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</si>
  <si>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</si>
  <si>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</si>
  <si>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</si>
  <si>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</si>
  <si>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</si>
  <si>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</si>
  <si>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</si>
  <si>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</si>
  <si>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</si>
  <si>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</si>
  <si>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</si>
  <si>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</si>
  <si>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</si>
  <si>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</si>
  <si>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</si>
  <si>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</si>
  <si>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</si>
  <si>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</si>
  <si>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</si>
  <si>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</si>
  <si>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</si>
  <si>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</si>
  <si>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</si>
  <si>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</si>
  <si>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</si>
  <si>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</si>
  <si>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</si>
  <si>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</si>
  <si>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</si>
  <si>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</si>
  <si>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</si>
  <si>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</si>
  <si>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</si>
  <si>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</si>
  <si>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</si>
  <si>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</si>
  <si>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</si>
  <si>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</si>
  <si>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</si>
  <si>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</si>
  <si>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</si>
  <si>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</si>
  <si>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</si>
  <si>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</si>
  <si>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</si>
  <si>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</si>
  <si>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</si>
  <si>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</si>
  <si>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</si>
  <si>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</si>
  <si>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</si>
  <si>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</si>
  <si>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</si>
  <si>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</si>
  <si>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</si>
  <si>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</si>
  <si>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</si>
  <si>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</si>
  <si>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</si>
  <si>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</si>
  <si>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</si>
  <si>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</si>
  <si>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</si>
  <si>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</si>
  <si>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</si>
  <si>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</si>
  <si>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</si>
  <si>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</si>
  <si>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</si>
  <si>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</si>
  <si>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</si>
  <si>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</si>
  <si>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</si>
  <si>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</si>
  <si>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</si>
  <si>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</si>
  <si>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</si>
  <si>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</si>
  <si>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</si>
  <si>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</si>
  <si>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</si>
  <si>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</si>
  <si>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</si>
  <si>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</si>
  <si>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</si>
  <si>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</si>
  <si>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</si>
  <si>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</si>
  <si>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</si>
  <si>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</si>
  <si>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</si>
  <si>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</si>
  <si>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</si>
  <si>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</si>
  <si>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</si>
  <si>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</si>
  <si>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</si>
  <si>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</si>
  <si>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</si>
  <si>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</si>
  <si>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</si>
  <si>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</si>
  <si>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</si>
  <si>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</si>
  <si>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</si>
  <si>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</si>
  <si>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</si>
  <si>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</si>
  <si>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</si>
  <si>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</si>
  <si>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</si>
  <si>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</si>
  <si>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</si>
  <si>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</si>
  <si>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</si>
  <si>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</si>
  <si>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</si>
  <si>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</si>
  <si>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</si>
  <si>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</si>
  <si>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</si>
  <si>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</si>
  <si>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</si>
  <si>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</si>
  <si>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</si>
  <si>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</si>
  <si>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</si>
  <si>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</si>
  <si>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</si>
  <si>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</si>
  <si>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</si>
  <si>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</si>
  <si>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</si>
  <si>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</si>
  <si>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</si>
  <si>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</si>
  <si>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</si>
  <si>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</si>
  <si>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</si>
  <si>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</si>
  <si>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</si>
  <si>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</si>
  <si>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</si>
  <si>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</si>
  <si>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</si>
  <si>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</si>
  <si>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</si>
  <si>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</si>
  <si>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</si>
  <si>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</si>
  <si>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</si>
  <si>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</si>
  <si>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</si>
  <si>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</si>
  <si>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</si>
  <si>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</si>
  <si>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</si>
  <si>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</si>
  <si>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</si>
  <si>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</si>
  <si>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</si>
  <si>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</si>
  <si>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</si>
  <si>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</si>
  <si>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</si>
  <si>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</si>
  <si>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</si>
  <si>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</si>
  <si>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</si>
  <si>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</si>
  <si>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</si>
  <si>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</si>
  <si>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</si>
  <si>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</si>
  <si>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</si>
  <si>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</si>
  <si>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</si>
  <si>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</si>
  <si>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</si>
  <si>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</si>
  <si>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</si>
  <si>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</si>
  <si>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</si>
  <si>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</si>
  <si>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</si>
  <si>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</si>
  <si>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</si>
  <si>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</si>
  <si>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</si>
  <si>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</si>
  <si>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</si>
  <si>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</si>
  <si>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</si>
  <si>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</si>
  <si>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</si>
  <si>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</si>
  <si>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</si>
  <si>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</si>
  <si>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</si>
  <si>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</si>
  <si>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</si>
  <si>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</si>
  <si>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</si>
  <si>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</si>
  <si>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</si>
  <si>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</si>
  <si>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</si>
  <si>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</si>
  <si>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</si>
  <si>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</si>
  <si>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</si>
  <si>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</si>
  <si>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</si>
  <si>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</si>
  <si>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</si>
  <si>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</si>
  <si>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</si>
  <si>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</si>
  <si>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</si>
  <si>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</si>
  <si>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</si>
  <si>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</si>
  <si>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</si>
  <si>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</si>
  <si>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</si>
  <si>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</si>
  <si>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</si>
  <si>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</si>
  <si>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</si>
  <si>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</si>
  <si>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</si>
  <si>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</si>
  <si>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</si>
  <si>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</si>
  <si>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</si>
  <si>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</si>
  <si>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</si>
  <si>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</si>
  <si>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</si>
  <si>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</si>
  <si>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</si>
  <si>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</si>
  <si>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</si>
  <si>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</si>
  <si>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</si>
  <si>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</si>
  <si>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</si>
  <si>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</si>
  <si>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</si>
  <si>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</si>
  <si>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</si>
  <si>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</si>
  <si>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</si>
  <si>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</si>
  <si>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</si>
  <si>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</si>
  <si>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</si>
  <si>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</si>
  <si>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</si>
  <si>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</si>
  <si>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</si>
  <si>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</si>
  <si>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</si>
  <si>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</si>
  <si>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</si>
  <si>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</si>
  <si>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</si>
  <si>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</si>
  <si>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</si>
  <si>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</si>
  <si>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</si>
  <si>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</si>
  <si>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</si>
  <si>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</si>
  <si>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</si>
  <si>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</si>
  <si>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</si>
  <si>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</si>
  <si>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</si>
  <si>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</si>
  <si>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</si>
  <si>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</si>
  <si>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</si>
  <si>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</si>
  <si>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</si>
  <si>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</si>
  <si>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</si>
  <si>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</si>
  <si>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</si>
  <si>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</si>
  <si>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</si>
  <si>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</si>
  <si>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</si>
  <si>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</si>
  <si>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</si>
  <si>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</si>
  <si>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</si>
  <si>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</si>
  <si>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</si>
  <si>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</si>
  <si>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</si>
  <si>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</si>
  <si>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</si>
  <si>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</si>
  <si>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</si>
  <si>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</si>
  <si>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</si>
  <si>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</si>
  <si>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</si>
  <si>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</si>
  <si>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</si>
  <si>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</si>
  <si>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</si>
  <si>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</si>
  <si>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</si>
  <si>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</si>
  <si>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</si>
  <si>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</si>
  <si>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</si>
  <si>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</si>
  <si>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</si>
  <si>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</si>
  <si>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</si>
  <si>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</si>
  <si>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</si>
  <si>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</si>
  <si>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</si>
  <si>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</si>
  <si>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</si>
  <si>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</si>
  <si>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</si>
  <si>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</si>
  <si>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</si>
  <si>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</si>
  <si>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</si>
  <si>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</si>
  <si>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</si>
  <si>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</si>
  <si>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</si>
  <si>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</si>
  <si>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</si>
  <si>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</si>
  <si>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</si>
  <si>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</si>
  <si>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</si>
  <si>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</si>
  <si>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</si>
  <si>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</si>
  <si>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</si>
  <si>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</si>
  <si>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</si>
  <si>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</si>
  <si>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</si>
  <si>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</si>
  <si>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</si>
  <si>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</si>
  <si>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</si>
  <si>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</si>
  <si>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</si>
  <si>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</si>
  <si>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</si>
  <si>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</si>
  <si>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</si>
  <si>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</si>
  <si>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</si>
  <si>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</si>
  <si>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</si>
  <si>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</si>
  <si>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</si>
  <si>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</si>
  <si>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</si>
  <si>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</si>
  <si>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</si>
  <si>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</si>
  <si>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</si>
  <si>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</si>
  <si>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</si>
  <si>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</si>
  <si>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</si>
  <si>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</si>
  <si>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</si>
  <si>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</si>
  <si>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</si>
  <si>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</si>
  <si>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</si>
  <si>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</si>
  <si>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</si>
  <si>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</si>
  <si>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</si>
  <si>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</si>
  <si>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</si>
  <si>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</si>
  <si>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</si>
  <si>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</si>
  <si>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</si>
  <si>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</si>
  <si>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</si>
  <si>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</si>
  <si>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</si>
  <si>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</si>
  <si>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</si>
  <si>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</si>
  <si>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</si>
  <si>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</si>
  <si>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</si>
  <si>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</si>
  <si>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</si>
  <si>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</si>
  <si>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</si>
  <si>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</si>
  <si>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</si>
  <si>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</si>
  <si>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</si>
  <si>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</si>
  <si>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</si>
  <si>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</si>
  <si>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</si>
  <si>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</si>
  <si>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</si>
  <si>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</si>
  <si>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</si>
  <si>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</si>
  <si>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</si>
  <si>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</si>
  <si>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</si>
  <si>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</si>
  <si>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</si>
  <si>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</si>
  <si>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</si>
  <si>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</si>
  <si>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</si>
  <si>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</si>
  <si>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</si>
  <si>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</si>
  <si>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</si>
  <si>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</si>
  <si>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</si>
  <si>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</si>
  <si>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</si>
  <si>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</si>
  <si>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</si>
  <si>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</si>
  <si>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</si>
  <si>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</si>
  <si>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</si>
  <si>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</si>
  <si>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</si>
  <si>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</si>
  <si>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</si>
  <si>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</si>
  <si>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</si>
  <si>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</si>
  <si>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</si>
  <si>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</si>
  <si>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</si>
  <si>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</si>
  <si>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</si>
  <si>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</si>
  <si>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</si>
  <si>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</si>
  <si>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</si>
  <si>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</si>
  <si>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</si>
  <si>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</si>
  <si>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</si>
  <si>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</si>
  <si>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</si>
  <si>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</si>
  <si>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</si>
  <si>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</si>
  <si>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</si>
  <si>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</si>
  <si>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</si>
  <si>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</si>
  <si>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</si>
  <si>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</si>
  <si>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</si>
  <si>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</si>
  <si>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</si>
  <si>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</si>
  <si>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</si>
  <si>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</si>
  <si>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</si>
  <si>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</si>
  <si>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</si>
  <si>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</si>
  <si>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</si>
  <si>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</si>
  <si>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</si>
  <si>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</si>
  <si>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</si>
  <si>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</si>
  <si>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</si>
  <si>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</si>
  <si>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</si>
  <si>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</si>
  <si>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</si>
  <si>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</si>
  <si>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</si>
  <si>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</si>
  <si>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</si>
  <si>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</si>
  <si>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</si>
  <si>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</si>
  <si>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</si>
  <si>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</si>
  <si>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</si>
  <si>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</si>
  <si>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</si>
  <si>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</si>
  <si>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</si>
  <si>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</si>
  <si>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</si>
  <si>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</si>
  <si>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</si>
  <si>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</si>
  <si>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</si>
  <si>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</si>
  <si>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</si>
  <si>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</si>
  <si>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</si>
  <si>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</si>
  <si>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</si>
  <si>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</si>
  <si>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</si>
  <si>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</si>
  <si>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</si>
  <si>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</si>
  <si>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</si>
  <si>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</si>
  <si>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</si>
  <si>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</si>
  <si>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</si>
  <si>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</si>
  <si>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</si>
  <si>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</si>
  <si>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</si>
  <si>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</si>
  <si>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</si>
  <si>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</si>
  <si>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</si>
  <si>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</si>
  <si>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</si>
  <si>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</si>
  <si>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</si>
  <si>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</si>
  <si>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</si>
  <si>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</si>
  <si>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</si>
  <si>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</si>
  <si>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</si>
  <si>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</si>
  <si>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</si>
  <si>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</si>
  <si>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</si>
  <si>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</si>
  <si>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</si>
  <si>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</si>
  <si>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</si>
  <si>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</si>
  <si>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</si>
  <si>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</si>
  <si>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</si>
  <si>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</si>
  <si>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</si>
  <si>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</si>
  <si>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</si>
  <si>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</si>
  <si>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</si>
  <si>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</si>
  <si>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</si>
  <si>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</si>
  <si>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</si>
  <si>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</si>
  <si>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</si>
  <si>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</si>
  <si>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</si>
  <si>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</si>
  <si>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</si>
  <si>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</si>
  <si>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</si>
  <si>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</si>
  <si>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</si>
  <si>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</si>
  <si>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</si>
  <si>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</si>
  <si>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</si>
  <si>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</si>
  <si>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</si>
  <si>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</si>
  <si>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</si>
  <si>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</si>
  <si>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</si>
  <si>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</si>
  <si>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</si>
  <si>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</si>
  <si>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</si>
  <si>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</si>
  <si>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</si>
  <si>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</si>
  <si>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</si>
  <si>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</si>
  <si>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</si>
  <si>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</si>
  <si>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</si>
  <si>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</si>
  <si>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</si>
  <si>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</si>
  <si>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</si>
  <si>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</si>
  <si>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</si>
  <si>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</si>
  <si>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</si>
  <si>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</si>
  <si>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</si>
  <si>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</si>
  <si>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</si>
  <si>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</si>
  <si>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</si>
  <si>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</si>
  <si>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</si>
  <si>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</si>
  <si>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</si>
  <si>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</si>
  <si>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</si>
  <si>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</si>
  <si>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</si>
  <si>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</si>
  <si>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</si>
  <si>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</si>
  <si>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</si>
  <si>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</si>
  <si>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</si>
  <si>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</si>
  <si>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</si>
  <si>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</si>
  <si>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</si>
  <si>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</si>
  <si>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</si>
  <si>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</si>
  <si>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</si>
  <si>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</si>
  <si>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</si>
  <si>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</si>
  <si>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</si>
  <si>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</si>
  <si>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</si>
  <si>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</si>
  <si>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</si>
  <si>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</si>
  <si>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</si>
  <si>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</si>
  <si>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</si>
  <si>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</si>
  <si>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</si>
  <si>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</si>
  <si>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</si>
  <si>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</si>
  <si>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</si>
  <si>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</si>
  <si>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</si>
  <si>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</si>
  <si>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</si>
  <si>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</si>
  <si>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</si>
  <si>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</si>
  <si>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</si>
  <si>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</si>
  <si>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</si>
  <si>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</si>
  <si>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</si>
  <si>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</si>
  <si>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</si>
  <si>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</si>
  <si>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</si>
  <si>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</si>
  <si>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</si>
  <si>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</si>
  <si>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</si>
  <si>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</si>
  <si>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</si>
  <si>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</si>
  <si>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</si>
  <si>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</si>
  <si>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</si>
  <si>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</si>
  <si>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</si>
  <si>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</si>
  <si>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</si>
  <si>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</si>
  <si>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</si>
  <si>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</si>
  <si>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</si>
  <si>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</si>
  <si>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</si>
  <si>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</si>
  <si>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</si>
  <si>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</si>
  <si>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</si>
  <si>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</si>
  <si>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</si>
  <si>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</si>
  <si>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</si>
  <si>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</si>
  <si>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</si>
  <si>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</si>
  <si>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</si>
  <si>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</si>
  <si>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</si>
  <si>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</si>
  <si>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</si>
  <si>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</si>
  <si>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</si>
  <si>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</si>
  <si>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</si>
  <si>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</si>
  <si>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</si>
  <si>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</si>
  <si>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</si>
  <si>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</si>
  <si>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</si>
  <si>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</si>
  <si>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</si>
  <si>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</si>
  <si>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</si>
  <si>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</si>
  <si>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</si>
  <si>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</si>
  <si>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</si>
  <si>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</si>
  <si>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</si>
  <si>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</si>
  <si>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</si>
  <si>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</si>
  <si>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</si>
  <si>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</si>
  <si>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</si>
  <si>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</si>
  <si>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</si>
  <si>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</si>
  <si>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</si>
  <si>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</si>
  <si>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</si>
  <si>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</si>
  <si>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</si>
  <si>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</si>
  <si>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</si>
  <si>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</si>
  <si>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</si>
  <si>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</si>
  <si>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</si>
  <si>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</si>
  <si>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</si>
  <si>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</si>
  <si>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</si>
  <si>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</si>
  <si>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</si>
  <si>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</si>
  <si>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</si>
  <si>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</si>
  <si>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</si>
  <si>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</si>
  <si>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</si>
  <si>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</si>
  <si>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</si>
  <si>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</si>
  <si>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</si>
  <si>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</si>
  <si>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</si>
  <si>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</si>
  <si>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</si>
  <si>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</si>
  <si>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</si>
  <si>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</si>
  <si>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</si>
  <si>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</si>
  <si>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</si>
  <si>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</si>
  <si>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</si>
  <si>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</si>
  <si>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</si>
  <si>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</si>
  <si>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</si>
  <si>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</si>
  <si>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</si>
  <si>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</si>
  <si>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</si>
  <si>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</si>
  <si>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</si>
  <si>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</si>
  <si>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</si>
  <si>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</si>
  <si>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</si>
  <si>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</si>
  <si>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</si>
  <si>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</si>
  <si>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</si>
  <si>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</si>
  <si>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</si>
  <si>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</si>
  <si>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</si>
  <si>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</si>
  <si>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</si>
  <si>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</si>
  <si>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</si>
  <si>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</si>
  <si>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</si>
  <si>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</si>
  <si>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</si>
  <si>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</si>
  <si>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</si>
  <si>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</si>
  <si>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</si>
  <si>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</si>
  <si>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</si>
  <si>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</si>
  <si>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</si>
  <si>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</si>
  <si>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</si>
  <si>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</si>
  <si>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</si>
  <si>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</si>
  <si>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</si>
  <si>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</si>
  <si>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</si>
  <si>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</si>
  <si>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</si>
  <si>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</si>
  <si>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</si>
  <si>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</si>
  <si>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</si>
  <si>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</si>
  <si>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</si>
  <si>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</si>
  <si>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</si>
  <si>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</si>
  <si>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</si>
  <si>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</si>
  <si>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</si>
  <si>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</si>
  <si>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</si>
  <si>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</si>
  <si>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</si>
  <si>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</si>
  <si>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</si>
  <si>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</si>
  <si>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</si>
  <si>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</si>
  <si>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</si>
  <si>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</si>
  <si>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</si>
  <si>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</si>
  <si>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</si>
  <si>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</si>
  <si>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</si>
  <si>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</si>
  <si>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</si>
  <si>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</si>
  <si>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</si>
  <si>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</si>
  <si>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</si>
  <si>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</si>
  <si>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</si>
  <si>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</si>
  <si>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</si>
  <si>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</si>
  <si>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</si>
  <si>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</si>
  <si>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</si>
  <si>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</si>
  <si>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</si>
  <si>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</si>
  <si>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</si>
  <si>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</si>
  <si>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</si>
  <si>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</si>
  <si>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</si>
  <si>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</si>
  <si>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</si>
  <si>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</si>
  <si>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</si>
  <si>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</si>
  <si>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</si>
  <si>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</si>
  <si>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</si>
  <si>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</si>
  <si>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</si>
  <si>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</si>
  <si>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</si>
  <si>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</si>
  <si>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</si>
  <si>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</si>
  <si>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</si>
  <si>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</si>
  <si>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</si>
  <si>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</si>
  <si>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</si>
  <si>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</si>
  <si>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</si>
  <si>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</si>
  <si>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</si>
  <si>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</si>
  <si>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</si>
  <si>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</si>
  <si>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</si>
  <si>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</si>
  <si>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</si>
  <si>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</si>
  <si>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</si>
  <si>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</si>
  <si>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</si>
  <si>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</si>
  <si>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</si>
  <si>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</si>
  <si>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</si>
  <si>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</si>
  <si>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</si>
  <si>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</si>
  <si>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</si>
  <si>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</si>
  <si>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</si>
  <si>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</si>
  <si>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</si>
  <si>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</si>
  <si>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</si>
  <si>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</si>
  <si>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</si>
  <si>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</si>
  <si>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</si>
  <si>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</si>
  <si>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</si>
  <si>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</si>
  <si>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</si>
  <si>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</si>
  <si>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</si>
  <si>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</si>
  <si>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</si>
  <si>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</si>
  <si>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</si>
  <si>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</si>
  <si>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</si>
  <si>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</si>
  <si>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</si>
  <si>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</si>
  <si>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</si>
  <si>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</si>
  <si>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</si>
  <si>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</si>
  <si>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</si>
  <si>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</si>
  <si>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</si>
  <si>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</si>
  <si>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</si>
  <si>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</si>
  <si>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</si>
  <si>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</si>
  <si>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</si>
  <si>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</si>
  <si>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</si>
  <si>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</si>
  <si>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</si>
  <si>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</si>
  <si>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</si>
  <si>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</si>
  <si>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</si>
  <si>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</si>
  <si>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</si>
  <si>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</si>
  <si>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</si>
  <si>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</si>
  <si>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</si>
  <si>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</si>
  <si>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</si>
  <si>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</si>
  <si>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</si>
  <si>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</si>
  <si>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</si>
  <si>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</si>
  <si>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</si>
  <si>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</si>
  <si>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</si>
  <si>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</si>
  <si>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</si>
  <si>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</si>
  <si>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</si>
  <si>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</si>
  <si>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</si>
  <si>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</si>
  <si>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</si>
  <si>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</si>
  <si>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</si>
  <si>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</si>
  <si>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</si>
  <si>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</si>
  <si>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</si>
  <si>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</si>
  <si>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</si>
  <si>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</si>
  <si>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</si>
  <si>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</si>
  <si>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</si>
  <si>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</si>
  <si>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</si>
  <si>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</si>
  <si>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</si>
  <si>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</si>
  <si>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</si>
  <si>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</si>
  <si>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</si>
  <si>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</si>
  <si>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</si>
  <si>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</si>
  <si>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</si>
  <si>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</si>
  <si>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</si>
  <si>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</si>
  <si>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</si>
  <si>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</si>
  <si>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</si>
  <si>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</si>
  <si>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</si>
  <si>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</si>
  <si>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</si>
  <si>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</si>
  <si>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</si>
  <si>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</si>
  <si>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</si>
  <si>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</si>
  <si>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</si>
  <si>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</si>
  <si>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</si>
  <si>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</si>
  <si>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</si>
  <si>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</si>
  <si>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</si>
  <si>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</si>
  <si>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</si>
  <si>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</si>
  <si>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</si>
  <si>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</si>
  <si>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</si>
  <si>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</si>
  <si>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</si>
  <si>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</si>
  <si>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</si>
  <si>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</si>
  <si>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</si>
  <si>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</si>
  <si>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</si>
  <si>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</si>
  <si>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</si>
  <si>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</si>
  <si>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</si>
  <si>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</si>
  <si>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</si>
  <si>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</si>
  <si>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</si>
  <si>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</si>
  <si>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</si>
  <si>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</si>
  <si>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</si>
  <si>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</si>
  <si>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</si>
  <si>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</si>
  <si>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</si>
  <si>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</si>
  <si>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</si>
  <si>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</si>
  <si>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</si>
  <si>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</si>
  <si>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</si>
  <si>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</si>
  <si>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</si>
  <si>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</si>
  <si>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</si>
  <si>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</si>
  <si>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</si>
  <si>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</si>
  <si>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</si>
  <si>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</si>
  <si>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</si>
  <si>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</si>
  <si>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</si>
  <si>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</si>
  <si>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</si>
  <si>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</si>
  <si>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</si>
  <si>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</si>
  <si>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</si>
  <si>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</si>
  <si>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</si>
  <si>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</si>
  <si>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</si>
  <si>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</si>
  <si>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</si>
  <si>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</si>
  <si>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</si>
  <si>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</si>
  <si>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</si>
  <si>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</si>
  <si>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</si>
  <si>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</si>
  <si>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</si>
  <si>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</si>
  <si>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</si>
  <si>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</si>
  <si>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</si>
  <si>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</si>
  <si>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</si>
  <si>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</si>
  <si>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</si>
  <si>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</si>
  <si>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</si>
  <si>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</si>
  <si>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</si>
  <si>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</si>
  <si>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</si>
  <si>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</si>
  <si>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</si>
  <si>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</si>
  <si>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</si>
  <si>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</si>
  <si>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</si>
  <si>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</si>
  <si>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</si>
  <si>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</si>
  <si>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</si>
  <si>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</si>
  <si>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</si>
  <si>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</si>
  <si>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</si>
  <si>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</si>
  <si>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</si>
  <si>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</si>
  <si>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</si>
  <si>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</si>
  <si>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</si>
  <si>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</si>
  <si>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</si>
  <si>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</si>
  <si>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</si>
  <si>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</si>
  <si>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</si>
  <si>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</si>
  <si>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</si>
  <si>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</si>
  <si>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</si>
  <si>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</si>
  <si>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</si>
  <si>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</si>
  <si>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</si>
  <si>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</si>
  <si>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</si>
  <si>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</si>
  <si>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</si>
  <si>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</si>
  <si>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</si>
  <si>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</si>
  <si>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</si>
  <si>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</si>
  <si>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</si>
  <si>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</si>
  <si>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</si>
  <si>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</si>
  <si>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</si>
  <si>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</si>
  <si>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</si>
  <si>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</si>
  <si>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</si>
  <si>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</si>
  <si>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</si>
  <si>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</si>
  <si>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</si>
  <si>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</si>
  <si>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</si>
  <si>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</si>
  <si>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</si>
  <si>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</si>
  <si>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</si>
  <si>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</si>
  <si>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</si>
  <si>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</si>
  <si>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</si>
  <si>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</si>
  <si>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</si>
  <si>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</si>
  <si>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</si>
  <si>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</si>
  <si>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</si>
  <si>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</si>
  <si>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</si>
  <si>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</si>
  <si>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</si>
  <si>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</si>
  <si>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</si>
  <si>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</si>
  <si>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</si>
  <si>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</si>
  <si>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</si>
  <si>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</si>
  <si>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</si>
  <si>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</si>
  <si>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</si>
  <si>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</si>
  <si>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</si>
  <si>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</si>
  <si>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</si>
  <si>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</si>
  <si>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</si>
  <si>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</si>
  <si>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</si>
  <si>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</si>
  <si>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</si>
  <si>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</si>
  <si>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</si>
  <si>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</si>
  <si>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</si>
  <si>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</si>
  <si>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</si>
  <si>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</si>
  <si>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</si>
  <si>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</si>
  <si>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</si>
  <si>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</si>
  <si>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</si>
  <si>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</si>
  <si>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</si>
  <si>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</si>
  <si>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</si>
  <si>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</si>
  <si>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</si>
  <si>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</si>
  <si>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</si>
  <si>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</si>
  <si>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</si>
  <si>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</si>
  <si>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</si>
  <si>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</si>
  <si>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</si>
  <si>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</si>
  <si>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</si>
  <si>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</si>
  <si>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</si>
  <si>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</si>
  <si>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</si>
  <si>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</si>
  <si>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</si>
  <si>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</si>
  <si>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</si>
  <si>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</si>
  <si>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</si>
  <si>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</si>
  <si>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</si>
  <si>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</si>
  <si>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</si>
  <si>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</si>
  <si>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</si>
  <si>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</si>
  <si>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</si>
  <si>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</si>
  <si>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</si>
  <si>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</si>
  <si>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</si>
  <si>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</si>
  <si>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</si>
  <si>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</si>
  <si>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</si>
  <si>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</si>
  <si>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</si>
  <si>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</si>
  <si>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</si>
  <si>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</si>
  <si>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</si>
  <si>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</si>
  <si>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</si>
  <si>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</si>
  <si>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</si>
  <si>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</si>
  <si>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</si>
  <si>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</si>
  <si>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</si>
  <si>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</si>
  <si>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</si>
  <si>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</si>
  <si>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</si>
  <si>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</si>
  <si>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</si>
  <si>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</si>
  <si>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</si>
  <si>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</si>
  <si>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</si>
  <si>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</si>
  <si>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</si>
  <si>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</si>
  <si>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</si>
  <si>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</si>
  <si>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</si>
  <si>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</si>
  <si>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</si>
  <si>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</si>
  <si>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</si>
  <si>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</si>
  <si>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</si>
  <si>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</si>
  <si>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</si>
  <si>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</si>
  <si>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</si>
  <si>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</si>
  <si>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</si>
  <si>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</si>
  <si>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</si>
  <si>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</si>
  <si>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</si>
  <si>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</si>
  <si>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</si>
  <si>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</si>
  <si>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</si>
  <si>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</si>
  <si>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</si>
  <si>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</si>
  <si>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</si>
  <si>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</si>
  <si>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</si>
  <si>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</si>
  <si>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</si>
  <si>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</si>
  <si>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</si>
  <si>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</si>
  <si>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</si>
  <si>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</si>
  <si>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</si>
  <si>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</si>
  <si>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</si>
  <si>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</si>
  <si>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</si>
  <si>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</si>
  <si>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</si>
  <si>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</si>
  <si>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</si>
  <si>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</si>
  <si>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</si>
  <si>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</si>
  <si>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</si>
  <si>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</si>
  <si>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</si>
  <si>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</si>
  <si>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</si>
  <si>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</si>
  <si>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</si>
  <si>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</si>
  <si>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</si>
  <si>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</si>
  <si>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</si>
  <si>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</si>
  <si>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</si>
  <si>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</si>
  <si>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</si>
  <si>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</si>
  <si>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</si>
  <si>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</si>
  <si>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</si>
  <si>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</si>
  <si>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</si>
  <si>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</si>
  <si>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</si>
  <si>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</si>
  <si>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</si>
  <si>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</si>
  <si>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</si>
  <si>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</si>
  <si>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</si>
  <si>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</si>
  <si>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</si>
  <si>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</si>
  <si>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</si>
  <si>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</si>
  <si>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</si>
  <si>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</si>
  <si>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</si>
  <si>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</si>
  <si>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</si>
  <si>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</si>
  <si>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</si>
  <si>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</si>
  <si>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</si>
  <si>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</si>
  <si>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</si>
  <si>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</si>
  <si>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</si>
  <si>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</si>
  <si>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</si>
  <si>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</si>
  <si>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</si>
  <si>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</si>
  <si>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</si>
  <si>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</si>
  <si>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</si>
  <si>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</si>
  <si>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</si>
  <si>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</si>
  <si>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</si>
  <si>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</si>
  <si>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</si>
  <si>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</si>
  <si>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</si>
  <si>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</si>
  <si>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</si>
  <si>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</si>
  <si>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</si>
  <si>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</si>
  <si>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</si>
  <si>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</si>
  <si>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</si>
  <si>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</si>
  <si>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</si>
  <si>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</si>
  <si>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</si>
  <si>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</si>
  <si>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</si>
  <si>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</si>
  <si>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</si>
  <si>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</si>
  <si>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</si>
  <si>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</si>
  <si>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</si>
  <si>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</si>
  <si>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</si>
  <si>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</si>
  <si>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</si>
  <si>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</si>
  <si>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</si>
  <si>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</si>
  <si>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</si>
  <si>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</si>
  <si>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</si>
  <si>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</si>
  <si>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</si>
  <si>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</si>
  <si>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</si>
  <si>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</si>
  <si>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</si>
  <si>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</si>
  <si>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</si>
  <si>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</si>
  <si>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</si>
  <si>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</si>
  <si>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</si>
  <si>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</si>
  <si>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</si>
  <si>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</si>
  <si>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</si>
  <si>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</si>
  <si>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</si>
  <si>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</si>
  <si>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</si>
  <si>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</si>
  <si>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</si>
  <si>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</si>
  <si>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</si>
  <si>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</si>
  <si>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</si>
  <si>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</si>
  <si>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</si>
  <si>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</si>
  <si>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</si>
  <si>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</si>
  <si>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</si>
  <si>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</si>
  <si>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</si>
  <si>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</si>
  <si>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</si>
  <si>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</si>
  <si>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</si>
  <si>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</si>
  <si>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</si>
  <si>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</si>
  <si>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</si>
  <si>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</si>
  <si>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</si>
  <si>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</si>
  <si>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</si>
  <si>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</si>
  <si>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</si>
  <si>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</si>
  <si>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</si>
  <si>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</si>
  <si>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</si>
  <si>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</si>
  <si>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</si>
  <si>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</si>
  <si>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</si>
  <si>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</si>
  <si>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</si>
  <si>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</si>
  <si>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</si>
  <si>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</si>
  <si>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</si>
  <si>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</si>
  <si>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</si>
  <si>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</si>
  <si>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</si>
  <si>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</si>
  <si>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</si>
  <si>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</si>
  <si>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</si>
  <si>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</si>
  <si>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</si>
  <si>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</si>
  <si>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</si>
  <si>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</si>
  <si>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</si>
  <si>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</si>
  <si>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</si>
  <si>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</si>
  <si>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</si>
  <si>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</si>
  <si>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</si>
  <si>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</si>
  <si>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</si>
  <si>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</si>
  <si>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</si>
  <si>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</si>
  <si>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</si>
  <si>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</si>
  <si>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</si>
  <si>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</si>
  <si>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</si>
  <si>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</si>
  <si>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</si>
  <si>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</si>
  <si>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</si>
  <si>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</si>
  <si>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</si>
  <si>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</si>
  <si>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</si>
  <si>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</si>
  <si>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</si>
  <si>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</si>
  <si>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</si>
  <si>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</si>
  <si>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</si>
  <si>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</si>
  <si>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</si>
  <si>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</si>
  <si>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</si>
  <si>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</si>
  <si>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</si>
  <si>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</si>
  <si>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</si>
  <si>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</si>
  <si>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</si>
  <si>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</si>
  <si>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</si>
  <si>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</si>
  <si>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</si>
  <si>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</si>
  <si>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</si>
  <si>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</si>
  <si>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</si>
  <si>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</si>
  <si>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</si>
  <si>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</si>
  <si>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</si>
  <si>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</si>
  <si>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</si>
  <si>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</si>
  <si>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</si>
  <si>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</si>
  <si>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</si>
  <si>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</si>
  <si>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</si>
  <si>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</si>
  <si>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</si>
  <si>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</si>
  <si>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</si>
  <si>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</si>
  <si>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</si>
  <si>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</si>
  <si>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</si>
  <si>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</si>
  <si>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</si>
  <si>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</si>
  <si>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</si>
  <si>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</si>
  <si>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</si>
  <si>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</si>
  <si>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</si>
  <si>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</si>
  <si>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</si>
  <si>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</si>
  <si>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</si>
  <si>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</si>
  <si>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</si>
  <si>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</si>
  <si>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</si>
  <si>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</si>
  <si>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</si>
  <si>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</si>
  <si>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</si>
  <si>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</si>
  <si>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</si>
  <si>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</si>
  <si>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</si>
  <si>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</si>
  <si>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</si>
  <si>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</si>
  <si>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</si>
  <si>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</si>
  <si>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</si>
  <si>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</si>
  <si>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</si>
  <si>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</si>
  <si>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</si>
  <si>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</si>
  <si>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</si>
  <si>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</si>
  <si>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</si>
  <si>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</si>
  <si>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</si>
  <si>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</si>
  <si>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</si>
  <si>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</si>
  <si>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</si>
  <si>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</si>
  <si>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</si>
  <si>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</si>
  <si>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</si>
  <si>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</si>
  <si>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</si>
  <si>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</si>
  <si>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</si>
  <si>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</si>
  <si>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</si>
  <si>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</si>
  <si>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</si>
  <si>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</si>
  <si>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</si>
  <si>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</si>
  <si>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</si>
  <si>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</si>
  <si>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</si>
  <si>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</si>
  <si>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</si>
  <si>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</si>
  <si>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</si>
  <si>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</si>
  <si>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</si>
  <si>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</si>
  <si>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</si>
  <si>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</si>
  <si>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</si>
  <si>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</si>
  <si>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</si>
  <si>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</si>
  <si>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</si>
  <si>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</si>
  <si>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</si>
  <si>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</si>
  <si>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</si>
  <si>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</si>
  <si>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</si>
  <si>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</si>
  <si>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</si>
  <si>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</si>
  <si>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</si>
  <si>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</si>
  <si>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</si>
  <si>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</si>
  <si>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</si>
  <si>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</si>
  <si>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</si>
  <si>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</si>
  <si>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</si>
  <si>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</si>
  <si>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</si>
  <si>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</si>
  <si>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</si>
  <si>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</si>
  <si>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</si>
  <si>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</si>
  <si>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</si>
  <si>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</si>
  <si>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</si>
  <si>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</si>
  <si>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</si>
  <si>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</si>
  <si>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</si>
  <si>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</si>
  <si>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</si>
  <si>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</si>
  <si>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</si>
  <si>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</si>
  <si>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</si>
  <si>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</si>
  <si>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</si>
  <si>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</si>
  <si>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</si>
  <si>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</si>
  <si>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</si>
  <si>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</si>
  <si>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</si>
  <si>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</si>
  <si>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</si>
  <si>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</si>
  <si>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</si>
  <si>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</si>
  <si>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</si>
  <si>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</si>
  <si>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</si>
  <si>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</si>
  <si>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</si>
  <si>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</si>
  <si>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</si>
  <si>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</si>
  <si>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</si>
  <si>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</si>
  <si>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</si>
  <si>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</si>
  <si>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</si>
  <si>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</si>
  <si>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</si>
  <si>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</si>
  <si>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</si>
  <si>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</si>
  <si>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</si>
  <si>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</si>
  <si>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</si>
  <si>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</si>
  <si>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</si>
  <si>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</si>
  <si>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</si>
  <si>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</si>
  <si>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</si>
  <si>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</si>
  <si>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</si>
  <si>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</si>
  <si>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</si>
  <si>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</si>
  <si>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</si>
  <si>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</si>
  <si>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</si>
  <si>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</si>
  <si>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</si>
  <si>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</si>
  <si>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</si>
  <si>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</si>
  <si>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</si>
  <si>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</si>
  <si>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</si>
  <si>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</si>
  <si>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</si>
  <si>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</si>
  <si>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</si>
  <si>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</si>
  <si>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</si>
  <si>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</si>
  <si>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</si>
  <si>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</si>
  <si>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</si>
  <si>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</si>
  <si>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</si>
  <si>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</si>
  <si>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</si>
  <si>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</si>
  <si>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</si>
  <si>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</si>
  <si>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</si>
  <si>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</si>
  <si>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</si>
  <si>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</si>
  <si>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</si>
  <si>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</si>
  <si>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</si>
  <si>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</si>
  <si>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</si>
  <si>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</si>
  <si>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</si>
  <si>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</si>
  <si>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</si>
  <si>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</si>
  <si>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</si>
  <si>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</si>
  <si>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</si>
  <si>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</si>
  <si>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</si>
  <si>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</si>
  <si>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</si>
  <si>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</si>
  <si>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</si>
  <si>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</si>
  <si>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</si>
  <si>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</si>
  <si>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</si>
  <si>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</si>
  <si>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</si>
  <si>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</si>
  <si>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</si>
  <si>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</si>
  <si>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</si>
  <si>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</si>
  <si>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</si>
  <si>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</si>
  <si>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</si>
  <si>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</si>
  <si>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</si>
  <si>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</si>
  <si>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</si>
  <si>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</si>
  <si>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</si>
  <si>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</si>
  <si>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</si>
  <si>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</si>
  <si>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</si>
  <si>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</si>
  <si>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</si>
  <si>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</si>
  <si>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</si>
  <si>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</si>
  <si>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</si>
  <si>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</si>
  <si>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</si>
  <si>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</si>
  <si>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</si>
  <si>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</si>
  <si>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</si>
  <si>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</si>
  <si>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</si>
  <si>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</si>
  <si>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</si>
  <si>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</si>
  <si>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</si>
  <si>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</si>
  <si>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</si>
  <si>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</si>
  <si>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</si>
  <si>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</si>
  <si>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</si>
  <si>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</si>
  <si>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</si>
  <si>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</si>
  <si>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</si>
  <si>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</si>
  <si>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</si>
  <si>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</si>
  <si>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</si>
  <si>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</si>
  <si>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</si>
  <si>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</si>
  <si>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</si>
  <si>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</si>
  <si>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</si>
  <si>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</si>
  <si>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</si>
  <si>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</si>
  <si>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</si>
  <si>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</si>
  <si>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</si>
  <si>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</si>
  <si>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</si>
  <si>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</si>
  <si>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</si>
  <si>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</si>
  <si>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</si>
  <si>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</si>
  <si>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</si>
  <si>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</si>
  <si>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</si>
  <si>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</si>
  <si>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</si>
  <si>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</si>
  <si>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</si>
  <si>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</si>
  <si>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</si>
  <si>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</si>
  <si>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</si>
  <si>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</si>
  <si>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</si>
  <si>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</si>
  <si>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</si>
  <si>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</si>
  <si>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</si>
  <si>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</si>
  <si>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</si>
  <si>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</si>
  <si>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</si>
  <si>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</si>
  <si>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</si>
  <si>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</si>
  <si>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</si>
  <si>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</si>
  <si>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</si>
  <si>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</si>
  <si>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</si>
  <si>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</si>
  <si>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</si>
  <si>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</si>
  <si>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</si>
  <si>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</si>
  <si>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</si>
  <si>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</si>
  <si>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</si>
  <si>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</si>
  <si>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</si>
  <si>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</si>
  <si>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</si>
  <si>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</si>
  <si>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</si>
  <si>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</si>
  <si>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</si>
  <si>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</si>
  <si>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</si>
  <si>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</si>
  <si>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</si>
  <si>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</si>
  <si>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</si>
  <si>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</si>
  <si>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</si>
  <si>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</si>
  <si>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</si>
  <si>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</si>
  <si>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</si>
  <si>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</si>
  <si>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</si>
  <si>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</si>
  <si>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</si>
  <si>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</si>
  <si>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</si>
  <si>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</si>
  <si>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</si>
  <si>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</si>
  <si>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</si>
  <si>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</si>
  <si>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</si>
  <si>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</si>
  <si>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</si>
  <si>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</si>
  <si>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</si>
  <si>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</si>
  <si>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</si>
  <si>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</si>
  <si>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</si>
  <si>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</si>
  <si>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</si>
  <si>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</si>
  <si>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</si>
  <si>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</si>
  <si>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</si>
  <si>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</si>
  <si>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</si>
  <si>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</si>
  <si>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</si>
  <si>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</si>
  <si>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</si>
  <si>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</si>
  <si>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</si>
  <si>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</si>
  <si>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</si>
  <si>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</si>
  <si>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</si>
  <si>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</si>
  <si>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</si>
  <si>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</si>
  <si>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</si>
  <si>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</si>
  <si>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</si>
  <si>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</si>
  <si>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</si>
  <si>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</si>
  <si>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</si>
  <si>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</si>
  <si>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</si>
  <si>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</si>
  <si>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</si>
  <si>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</si>
  <si>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</si>
  <si>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</si>
  <si>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</si>
  <si>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</si>
  <si>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</si>
  <si>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</si>
  <si>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</si>
  <si>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</si>
  <si>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</si>
  <si>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</si>
  <si>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</si>
  <si>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</si>
  <si>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</si>
  <si>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</si>
  <si>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</si>
  <si>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</si>
  <si>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</si>
  <si>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</si>
  <si>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</si>
  <si>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</si>
  <si>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</si>
  <si>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</si>
  <si>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</si>
  <si>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</si>
  <si>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</si>
  <si>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</si>
  <si>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</si>
  <si>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</si>
  <si>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</si>
  <si>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</si>
  <si>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</si>
  <si>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</si>
  <si>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</si>
  <si>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</si>
  <si>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</si>
  <si>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</si>
  <si>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</si>
  <si>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</si>
  <si>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</si>
  <si>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</si>
  <si>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</si>
  <si>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</si>
  <si>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</si>
  <si>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</si>
  <si>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</si>
  <si>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</si>
  <si>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</si>
  <si>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</si>
  <si>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</si>
  <si>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</si>
  <si>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</si>
  <si>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</si>
  <si>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</si>
  <si>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</si>
  <si>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</si>
  <si>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</si>
  <si>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</si>
  <si>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</si>
  <si>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</si>
  <si>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</si>
  <si>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</si>
  <si>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</si>
  <si>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</si>
  <si>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</si>
  <si>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</si>
  <si>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</si>
  <si>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</si>
  <si>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</si>
  <si>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</si>
  <si>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</si>
  <si>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</si>
  <si>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</si>
  <si>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</si>
  <si>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</si>
  <si>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</si>
  <si>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</si>
  <si>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</si>
  <si>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</si>
  <si>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</si>
  <si>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</si>
  <si>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</si>
  <si>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</si>
  <si>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</si>
  <si>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</si>
  <si>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</si>
  <si>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</si>
  <si>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</si>
  <si>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</si>
  <si>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</si>
  <si>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</si>
  <si>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</si>
  <si>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</si>
  <si>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</si>
  <si>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</si>
  <si>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</si>
  <si>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</si>
  <si>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</si>
  <si>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</si>
  <si>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</si>
  <si>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</si>
  <si>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</si>
  <si>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</si>
  <si>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</si>
  <si>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</si>
  <si>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</si>
  <si>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</si>
  <si>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</si>
  <si>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</si>
  <si>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</si>
  <si>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</si>
  <si>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</si>
  <si>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</si>
  <si>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</si>
  <si>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</si>
  <si>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</si>
  <si>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</si>
  <si>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</si>
  <si>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</si>
  <si>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</si>
  <si>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</si>
  <si>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</si>
  <si>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</si>
  <si>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</si>
  <si>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</si>
  <si>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</si>
  <si>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</si>
  <si>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</si>
  <si>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</si>
  <si>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</si>
  <si>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</si>
  <si>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</si>
  <si>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</si>
  <si>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</si>
  <si>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</si>
  <si>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</si>
  <si>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</si>
  <si>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</si>
  <si>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</si>
  <si>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</si>
  <si>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</si>
  <si>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</si>
  <si>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</si>
  <si>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</si>
  <si>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</si>
  <si>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</si>
  <si>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</si>
  <si>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</si>
  <si>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</si>
  <si>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</si>
  <si>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</si>
  <si>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</si>
  <si>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</si>
  <si>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</si>
  <si>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</si>
  <si>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</si>
  <si>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</si>
  <si>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</si>
  <si>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</si>
  <si>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</si>
  <si>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</si>
  <si>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</si>
  <si>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</si>
  <si>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</si>
  <si>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</si>
  <si>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</si>
  <si>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</si>
  <si>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</si>
  <si>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</si>
  <si>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</si>
  <si>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</si>
  <si>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</si>
  <si>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</si>
  <si>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</si>
  <si>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</si>
  <si>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</si>
  <si>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</si>
  <si>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</si>
  <si>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</si>
  <si>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</si>
  <si>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</si>
  <si>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</si>
  <si>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</si>
  <si>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</si>
  <si>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</si>
  <si>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</si>
  <si>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</si>
  <si>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</si>
  <si>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</si>
  <si>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</si>
  <si>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</si>
  <si>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</si>
  <si>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</si>
  <si>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</si>
  <si>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</si>
  <si>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</si>
  <si>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</si>
  <si>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</si>
  <si>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</si>
  <si>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</si>
  <si>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</si>
  <si>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</si>
  <si>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</si>
  <si>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</si>
  <si>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</si>
  <si>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</si>
  <si>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</si>
  <si>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</si>
  <si>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</si>
  <si>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</si>
  <si>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</si>
  <si>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</si>
  <si>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</si>
  <si>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</si>
  <si>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</si>
  <si>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</si>
  <si>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</si>
  <si>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</si>
  <si>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</si>
  <si>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</si>
  <si>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</si>
  <si>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</si>
  <si>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</si>
  <si>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</si>
  <si>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</si>
  <si>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</si>
  <si>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</si>
  <si>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</si>
  <si>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</si>
  <si>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</si>
  <si>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</si>
  <si>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</si>
  <si>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</si>
  <si>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</si>
  <si>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</si>
  <si>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</si>
  <si>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</si>
  <si>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</si>
  <si>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</si>
  <si>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</si>
  <si>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</si>
  <si>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</si>
  <si>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</si>
  <si>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</si>
  <si>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</si>
  <si>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</si>
  <si>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</si>
  <si>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</si>
  <si>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</si>
  <si>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</si>
  <si>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</si>
  <si>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</si>
  <si>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</si>
  <si>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</si>
  <si>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</si>
  <si>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</si>
  <si>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</si>
  <si>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</si>
  <si>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</si>
  <si>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</si>
  <si>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</si>
  <si>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</si>
  <si>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</si>
  <si>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</si>
  <si>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</si>
  <si>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</si>
  <si>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</si>
  <si>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</si>
  <si>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</si>
  <si>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</si>
  <si>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</si>
  <si>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</si>
  <si>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</si>
  <si>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</si>
  <si>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</si>
  <si>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</si>
  <si>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</si>
  <si>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</si>
  <si>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</si>
  <si>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</si>
  <si>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</si>
  <si>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</si>
  <si>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</si>
  <si>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</si>
  <si>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</si>
  <si>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</si>
  <si>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</si>
  <si>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</si>
  <si>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</si>
  <si>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</si>
  <si>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</si>
  <si>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</si>
  <si>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</si>
  <si>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</si>
  <si>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</si>
  <si>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</si>
  <si>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</si>
  <si>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</si>
  <si>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</si>
  <si>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</si>
  <si>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</si>
  <si>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</si>
  <si>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</si>
  <si>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</si>
  <si>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</si>
  <si>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</si>
  <si>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</si>
  <si>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</si>
  <si>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</si>
  <si>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</si>
  <si>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</si>
  <si>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</si>
  <si>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</si>
  <si>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</si>
  <si>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</si>
  <si>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</si>
  <si>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</si>
  <si>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</si>
  <si>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</si>
  <si>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</si>
  <si>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</si>
  <si>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</si>
  <si>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</si>
  <si>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</si>
  <si>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</si>
  <si>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</si>
  <si>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</si>
  <si>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</si>
  <si>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</si>
  <si>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</si>
  <si>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</si>
  <si>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</si>
  <si>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</si>
  <si>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</si>
  <si>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</si>
  <si>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</si>
  <si>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</si>
  <si>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</si>
  <si>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</si>
  <si>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</si>
  <si>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</si>
  <si>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</si>
  <si>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</si>
  <si>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</si>
  <si>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</si>
  <si>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</si>
  <si>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</si>
  <si>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</si>
  <si>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</si>
  <si>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</si>
  <si>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</si>
  <si>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</si>
  <si>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</si>
  <si>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</si>
  <si>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</si>
  <si>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</si>
  <si>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</si>
  <si>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</si>
  <si>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</si>
  <si>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</si>
  <si>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</si>
  <si>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</si>
  <si>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</si>
  <si>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</si>
  <si>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</si>
  <si>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</si>
  <si>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</si>
  <si>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</si>
  <si>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</si>
  <si>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</si>
  <si>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</si>
  <si>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</si>
  <si>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</si>
  <si>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</si>
  <si>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</si>
  <si>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</si>
  <si>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</si>
  <si>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</si>
  <si>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</si>
  <si>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</si>
  <si>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</si>
  <si>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</si>
  <si>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</si>
  <si>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</si>
  <si>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</si>
  <si>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</si>
  <si>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</si>
  <si>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</si>
  <si>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</si>
  <si>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</si>
  <si>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</si>
  <si>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</si>
  <si>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</si>
  <si>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</si>
  <si>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</si>
  <si>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</si>
  <si>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</si>
  <si>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</si>
  <si>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</si>
  <si>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</si>
  <si>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</si>
  <si>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</si>
  <si>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</si>
  <si>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</si>
  <si>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</si>
  <si>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</si>
  <si>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</si>
  <si>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</si>
  <si>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</si>
  <si>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</si>
  <si>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</si>
  <si>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</si>
  <si>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</si>
  <si>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</si>
  <si>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</si>
  <si>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</si>
  <si>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</si>
  <si>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</si>
  <si>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</si>
  <si>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</si>
  <si>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</si>
  <si>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</si>
  <si>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</si>
  <si>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</si>
  <si>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</si>
  <si>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</si>
  <si>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</si>
  <si>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</si>
  <si>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</si>
  <si>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</si>
  <si>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</si>
  <si>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</si>
  <si>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</si>
  <si>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</si>
  <si>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</si>
  <si>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</si>
  <si>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</si>
  <si>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</si>
  <si>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</si>
  <si>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</si>
  <si>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</si>
  <si>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</si>
  <si>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</si>
  <si>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</si>
  <si>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</si>
  <si>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</si>
  <si>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</si>
  <si>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</si>
  <si>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</si>
  <si>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</si>
  <si>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</si>
  <si>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</si>
  <si>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</si>
  <si>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</si>
  <si>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</si>
  <si>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</si>
  <si>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</si>
  <si>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</si>
  <si>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</si>
  <si>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</si>
  <si>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</si>
  <si>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</si>
  <si>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</si>
  <si>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</si>
  <si>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</si>
  <si>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</si>
  <si>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</si>
  <si>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</si>
  <si>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</si>
  <si>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</si>
  <si>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</si>
  <si>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</si>
  <si>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</si>
  <si>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</si>
  <si>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</si>
  <si>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</si>
  <si>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</si>
  <si>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</si>
  <si>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</si>
  <si>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</si>
  <si>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</si>
  <si>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</si>
  <si>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</si>
  <si>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</si>
  <si>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</si>
  <si>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</si>
  <si>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</si>
  <si>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</si>
  <si>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</si>
  <si>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</si>
  <si>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</si>
  <si>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</si>
  <si>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</si>
  <si>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</si>
  <si>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</si>
  <si>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</si>
  <si>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</si>
  <si>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</si>
  <si>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</si>
  <si>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</si>
  <si>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</si>
  <si>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</si>
  <si>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</si>
  <si>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</si>
  <si>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</si>
  <si>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</si>
  <si>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</si>
  <si>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</si>
  <si>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</si>
  <si>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</si>
  <si>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</si>
  <si>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</si>
  <si>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</si>
  <si>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</si>
  <si>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</si>
  <si>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</si>
  <si>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</si>
  <si>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</si>
  <si>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</si>
  <si>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</si>
  <si>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</si>
  <si>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</si>
  <si>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</si>
  <si>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</si>
  <si>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</si>
  <si>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</si>
  <si>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</si>
  <si>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</si>
  <si>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</si>
  <si>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</si>
  <si>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</si>
  <si>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</si>
  <si>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</si>
  <si>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</si>
  <si>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</si>
  <si>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</si>
  <si>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</si>
  <si>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</si>
  <si>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</si>
  <si>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</si>
  <si>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</si>
  <si>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</si>
  <si>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</si>
  <si>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</si>
  <si>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</si>
  <si>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</si>
  <si>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</si>
  <si>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</si>
  <si>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</si>
  <si>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</si>
  <si>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</si>
  <si>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</si>
  <si>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</si>
  <si>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</si>
  <si>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</si>
  <si>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</si>
  <si>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</si>
  <si>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</si>
  <si>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</si>
  <si>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</si>
  <si>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</si>
  <si>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</si>
  <si>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</si>
  <si>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</si>
  <si>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</si>
  <si>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</si>
  <si>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</si>
  <si>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</si>
  <si>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</si>
  <si>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</si>
  <si>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</si>
  <si>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</si>
  <si>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</si>
  <si>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</si>
  <si>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</si>
  <si>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</si>
  <si>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</si>
  <si>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</si>
  <si>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</si>
  <si>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</si>
  <si>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</si>
  <si>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</si>
  <si>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</si>
  <si>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</si>
  <si>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</si>
  <si>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</si>
  <si>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</si>
  <si>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</si>
  <si>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</si>
  <si>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</si>
  <si>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</si>
  <si>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</si>
  <si>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</si>
  <si>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</si>
  <si>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</si>
  <si>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</si>
  <si>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</si>
  <si>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</si>
  <si>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</si>
  <si>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</si>
  <si>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</si>
  <si>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</si>
  <si>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</si>
  <si>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</si>
  <si>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</si>
  <si>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</si>
  <si>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</si>
  <si>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</si>
  <si>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</si>
  <si>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</si>
  <si>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</si>
  <si>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</si>
  <si>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</si>
  <si>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</si>
  <si>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</si>
  <si>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</si>
  <si>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</si>
  <si>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</si>
  <si>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</si>
  <si>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</si>
  <si>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</si>
  <si>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</si>
  <si>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</si>
  <si>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</si>
  <si>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</si>
  <si>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</si>
  <si>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</si>
  <si>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</si>
  <si>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</si>
  <si>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</si>
  <si>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</si>
  <si>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</si>
  <si>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</si>
  <si>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</si>
  <si>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</si>
  <si>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</si>
  <si>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</si>
  <si>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</si>
  <si>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</si>
  <si>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</si>
  <si>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</si>
  <si>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</si>
  <si>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</si>
  <si>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</si>
  <si>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</si>
  <si>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</si>
  <si>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</si>
  <si>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</si>
  <si>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</si>
  <si>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</si>
  <si>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</si>
  <si>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</si>
  <si>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</si>
  <si>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</si>
  <si>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</si>
  <si>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</si>
  <si>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</si>
  <si>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</si>
  <si>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</si>
  <si>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</si>
  <si>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</si>
  <si>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</si>
  <si>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</si>
  <si>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</si>
  <si>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</si>
  <si>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</si>
  <si>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</si>
  <si>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</si>
  <si>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</si>
  <si>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</si>
  <si>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</si>
  <si>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</si>
  <si>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</si>
  <si>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</si>
  <si>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</si>
  <si>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</si>
  <si>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</si>
  <si>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</si>
  <si>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</si>
  <si>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</si>
  <si>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</si>
  <si>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</si>
  <si>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</si>
  <si>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</si>
  <si>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</si>
  <si>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</si>
  <si>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</si>
  <si>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</si>
  <si>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</si>
  <si>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</si>
  <si>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</si>
  <si>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</si>
  <si>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</si>
  <si>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</si>
  <si>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</si>
  <si>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</si>
  <si>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</si>
  <si>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</si>
  <si>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</si>
  <si>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</si>
  <si>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</si>
  <si>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</si>
  <si>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</si>
  <si>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</si>
  <si>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</si>
  <si>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</si>
  <si>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</si>
  <si>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</si>
  <si>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</si>
  <si>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</si>
  <si>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</si>
  <si>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</si>
  <si>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</si>
  <si>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</si>
  <si>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</si>
  <si>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</si>
  <si>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</si>
  <si>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</si>
  <si>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</si>
  <si>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</si>
  <si>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</si>
  <si>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</si>
  <si>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</si>
  <si>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</si>
  <si>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</si>
  <si>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</si>
  <si>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</si>
  <si>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</si>
  <si>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</si>
  <si>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</si>
  <si>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</si>
  <si>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</si>
  <si>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</si>
  <si>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</si>
  <si>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</si>
  <si>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</si>
  <si>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</si>
  <si>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</si>
  <si>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</si>
  <si>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</si>
  <si>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</si>
  <si>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</si>
  <si>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</si>
  <si>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</si>
  <si>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</si>
  <si>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</si>
  <si>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</si>
  <si>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</si>
  <si>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</si>
  <si>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</si>
  <si>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</si>
  <si>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</si>
  <si>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</si>
  <si>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</si>
  <si>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</si>
  <si>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</si>
  <si>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</si>
  <si>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</si>
  <si>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</si>
  <si>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</si>
  <si>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</si>
  <si>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</si>
  <si>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</si>
  <si>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</si>
  <si>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</si>
  <si>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</si>
  <si>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</si>
  <si>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</si>
  <si>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</si>
  <si>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</si>
  <si>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</si>
  <si>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</si>
  <si>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</si>
  <si>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</si>
  <si>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</si>
  <si>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</si>
  <si>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</si>
  <si>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</si>
  <si>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</si>
  <si>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</si>
  <si>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</si>
  <si>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</si>
  <si>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</si>
  <si>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</si>
  <si>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</si>
  <si>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</si>
  <si>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</si>
  <si>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</si>
  <si>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</si>
  <si>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</si>
  <si>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</si>
  <si>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</si>
  <si>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</si>
  <si>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</si>
  <si>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</si>
  <si>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</si>
  <si>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</si>
  <si>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</si>
  <si>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</si>
  <si>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</si>
  <si>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</si>
  <si>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</si>
  <si>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</si>
  <si>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</si>
  <si>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</si>
  <si>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</si>
  <si>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</si>
  <si>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</si>
  <si>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</si>
  <si>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</si>
  <si>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</si>
  <si>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</si>
  <si>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</si>
  <si>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</si>
  <si>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</si>
  <si>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</si>
  <si>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</si>
  <si>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</si>
  <si>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</si>
  <si>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</si>
  <si>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</si>
  <si>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</si>
  <si>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</si>
  <si>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</si>
  <si>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</si>
  <si>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</si>
  <si>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</si>
  <si>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</si>
  <si>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</si>
  <si>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</si>
  <si>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</si>
  <si>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</si>
  <si>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</si>
  <si>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</si>
  <si>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</si>
  <si>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</si>
  <si>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</si>
  <si>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</si>
  <si>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</si>
  <si>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</si>
  <si>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</si>
  <si>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</si>
  <si>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</si>
  <si>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</si>
  <si>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</si>
  <si>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</si>
  <si>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</si>
  <si>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</si>
  <si>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</si>
  <si>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</si>
  <si>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</si>
  <si>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</si>
  <si>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</si>
  <si>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</si>
  <si>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</si>
  <si>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</si>
  <si>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</si>
  <si>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</si>
  <si>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</si>
  <si>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</si>
  <si>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</si>
  <si>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</si>
  <si>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</si>
  <si>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</si>
  <si>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</si>
  <si>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</si>
  <si>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</si>
  <si>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</si>
  <si>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</si>
  <si>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</si>
  <si>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</si>
  <si>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</si>
  <si>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</si>
  <si>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</si>
  <si>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</si>
  <si>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</si>
  <si>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</si>
  <si>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</si>
  <si>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</si>
  <si>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</si>
  <si>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</si>
  <si>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</si>
  <si>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</si>
  <si>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</si>
  <si>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</si>
  <si>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</si>
  <si>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</si>
  <si>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</si>
  <si>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</si>
  <si>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</si>
  <si>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</si>
  <si>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</si>
  <si>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</si>
  <si>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</si>
  <si>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</si>
  <si>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</si>
  <si>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</si>
  <si>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</si>
  <si>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</si>
  <si>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</si>
  <si>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</si>
  <si>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</si>
  <si>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</si>
  <si>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</si>
  <si>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</si>
  <si>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</si>
  <si>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</si>
  <si>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</si>
  <si>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</si>
  <si>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</si>
  <si>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</si>
  <si>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</si>
  <si>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</si>
  <si>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</si>
  <si>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</si>
  <si>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</si>
  <si>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</si>
  <si>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</si>
  <si>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</si>
  <si>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</si>
  <si>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</si>
  <si>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</si>
  <si>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</si>
  <si>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</si>
  <si>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</si>
  <si>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</si>
  <si>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</si>
  <si>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</si>
  <si>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</si>
  <si>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</si>
  <si>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</si>
  <si>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</si>
  <si>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</si>
  <si>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</si>
  <si>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</si>
  <si>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</si>
  <si>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</si>
  <si>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</si>
  <si>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</si>
  <si>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</si>
  <si>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</si>
  <si>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</si>
  <si>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</si>
  <si>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</si>
  <si>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</si>
  <si>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</si>
  <si>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</si>
  <si>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</si>
  <si>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</si>
  <si>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</si>
  <si>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</si>
  <si>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</si>
  <si>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</si>
  <si>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</si>
  <si>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</si>
  <si>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</si>
  <si>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</si>
  <si>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</si>
  <si>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</si>
  <si>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</si>
  <si>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</si>
  <si>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</si>
  <si>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</si>
  <si>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</si>
  <si>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</si>
  <si>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</si>
  <si>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</si>
  <si>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</si>
  <si>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</si>
  <si>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</si>
  <si>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</si>
  <si>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</si>
  <si>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</si>
  <si>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</si>
  <si>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</si>
  <si>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</si>
  <si>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</si>
  <si>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</si>
  <si>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</si>
  <si>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</si>
  <si>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</si>
  <si>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</si>
  <si>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</si>
  <si>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</si>
  <si>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</si>
  <si>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</si>
  <si>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</si>
  <si>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</si>
  <si>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</si>
  <si>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</si>
  <si>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</si>
  <si>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</si>
  <si>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</si>
  <si>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</si>
  <si>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</si>
  <si>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</si>
  <si>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</si>
  <si>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</si>
  <si>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</si>
  <si>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</si>
  <si>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</si>
  <si>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</si>
  <si>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</si>
  <si>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</si>
  <si>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</si>
  <si>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</si>
  <si>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</si>
  <si>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</si>
  <si>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</si>
  <si>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</si>
  <si>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</si>
  <si>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</si>
  <si>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</si>
  <si>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</si>
  <si>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</si>
  <si>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</si>
  <si>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</si>
  <si>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</si>
  <si>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</si>
  <si>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</si>
  <si>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</si>
  <si>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</si>
  <si>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</si>
  <si>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</si>
  <si>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</si>
  <si>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</si>
  <si>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</si>
  <si>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</si>
  <si>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</si>
  <si>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</si>
  <si>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</si>
  <si>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</si>
  <si>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</si>
  <si>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</si>
  <si>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</si>
  <si>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</si>
  <si>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</si>
  <si>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</si>
  <si>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</si>
  <si>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</si>
  <si>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</si>
  <si>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</si>
  <si>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</si>
  <si>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</si>
  <si>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</si>
  <si>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</si>
  <si>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</si>
  <si>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</si>
  <si>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</si>
  <si>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</si>
  <si>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</si>
  <si>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</si>
  <si>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</si>
  <si>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</si>
  <si>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</si>
  <si>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</si>
  <si>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</si>
  <si>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</si>
  <si>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</si>
  <si>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</si>
  <si>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</si>
  <si>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</si>
  <si>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</si>
  <si>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</si>
  <si>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</si>
  <si>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</si>
  <si>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</si>
  <si>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</si>
  <si>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</si>
  <si>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</si>
  <si>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</si>
  <si>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</si>
  <si>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</si>
  <si>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</si>
  <si>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</si>
  <si>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</si>
  <si>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</si>
  <si>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</si>
  <si>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</si>
  <si>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</si>
  <si>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</si>
  <si>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</si>
  <si>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</si>
  <si>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</si>
  <si>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</si>
  <si>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</si>
  <si>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</si>
  <si>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</si>
  <si>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</si>
  <si>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</si>
  <si>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</si>
  <si>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</si>
  <si>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</si>
  <si>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</si>
  <si>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</si>
  <si>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</si>
  <si>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</si>
  <si>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</si>
  <si>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</si>
  <si>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</si>
  <si>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</si>
  <si>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</si>
  <si>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</si>
  <si>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</si>
  <si>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</si>
  <si>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</si>
  <si>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</si>
  <si>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</si>
  <si>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</si>
  <si>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</si>
  <si>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</si>
  <si>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</si>
  <si>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</si>
  <si>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</si>
  <si>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</si>
  <si>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</si>
  <si>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</si>
  <si>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</si>
  <si>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</si>
  <si>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</si>
  <si>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</si>
  <si>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</si>
  <si>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</si>
  <si>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</si>
  <si>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</si>
  <si>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</si>
  <si>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</si>
  <si>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</si>
  <si>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</si>
  <si>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</si>
  <si>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</si>
  <si>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</si>
  <si>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</si>
  <si>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</si>
  <si>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</si>
  <si>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</si>
  <si>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</si>
  <si>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</si>
  <si>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</si>
  <si>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</si>
  <si>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</si>
  <si>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</si>
  <si>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</si>
  <si>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</si>
  <si>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</si>
  <si>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</si>
  <si>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</si>
  <si>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</si>
  <si>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</si>
  <si>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</si>
  <si>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</si>
  <si>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</si>
  <si>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</si>
  <si>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</si>
  <si>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</si>
  <si>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</si>
  <si>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</si>
  <si>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</si>
  <si>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</si>
  <si>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</si>
  <si>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</si>
  <si>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</si>
  <si>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</si>
  <si>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</si>
  <si>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</si>
  <si>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</si>
  <si>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</si>
  <si>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</si>
  <si>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</si>
  <si>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</si>
  <si>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</si>
  <si>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</si>
  <si>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</si>
  <si>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</si>
  <si>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</si>
  <si>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</si>
  <si>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</si>
  <si>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</si>
  <si>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</si>
  <si>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</si>
  <si>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</si>
  <si>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</si>
  <si>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</si>
  <si>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</si>
  <si>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</si>
  <si>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</si>
  <si>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</si>
  <si>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</si>
  <si>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</si>
  <si>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</si>
  <si>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</si>
  <si>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</si>
  <si>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</si>
  <si>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</si>
  <si>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</si>
  <si>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</si>
  <si>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</si>
  <si>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</si>
  <si>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</si>
  <si>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</si>
  <si>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</si>
  <si>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</si>
  <si>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</si>
  <si>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</si>
  <si>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</si>
  <si>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</si>
  <si>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</si>
  <si>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</si>
  <si>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</si>
  <si>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</si>
  <si>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</si>
  <si>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</si>
  <si>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</si>
  <si>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</si>
  <si>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</si>
  <si>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</si>
  <si>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</si>
  <si>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</si>
  <si>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</si>
  <si>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</si>
  <si>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</si>
  <si>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</si>
  <si>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</si>
  <si>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</si>
  <si>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</si>
  <si>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</si>
  <si>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</si>
  <si>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</si>
  <si>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</si>
  <si>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</si>
  <si>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</si>
  <si>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</si>
  <si>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</si>
  <si>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</si>
  <si>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</si>
  <si>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</si>
  <si>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</si>
  <si>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</si>
  <si>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</si>
  <si>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</si>
  <si>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</si>
  <si>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</si>
  <si>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</si>
  <si>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</si>
  <si>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</si>
  <si>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</si>
  <si>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</si>
  <si>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</si>
  <si>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</si>
  <si>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</si>
  <si>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</si>
  <si>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</si>
  <si>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</si>
  <si>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</si>
  <si>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</si>
  <si>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</si>
  <si>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</si>
  <si>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</si>
  <si>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</si>
  <si>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</si>
  <si>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</si>
  <si>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</si>
  <si>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</si>
  <si>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</si>
  <si>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</si>
  <si>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</si>
  <si>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</si>
  <si>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</si>
  <si>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</si>
  <si>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</si>
  <si>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</si>
  <si>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</si>
  <si>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</si>
  <si>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</si>
  <si>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</si>
  <si>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</si>
  <si>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</si>
  <si>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</si>
  <si>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</si>
  <si>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</si>
  <si>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</si>
  <si>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</si>
  <si>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</si>
  <si>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</si>
  <si>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</si>
  <si>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</si>
  <si>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</si>
  <si>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</si>
  <si>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</si>
  <si>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</si>
  <si>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</si>
  <si>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</si>
  <si>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</si>
  <si>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</si>
  <si>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</si>
  <si>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</si>
  <si>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</si>
  <si>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</si>
  <si>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</si>
  <si>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</si>
  <si>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</si>
  <si>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</si>
  <si>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</si>
  <si>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</si>
  <si>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</si>
  <si>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</si>
  <si>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</si>
  <si>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</si>
  <si>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</si>
  <si>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</si>
  <si>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</si>
  <si>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</si>
  <si>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</si>
  <si>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</si>
  <si>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</si>
  <si>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</si>
  <si>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</si>
  <si>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</si>
  <si>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</si>
  <si>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</si>
  <si>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</si>
  <si>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</si>
  <si>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</si>
  <si>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</si>
  <si>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</si>
  <si>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</si>
  <si>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</si>
  <si>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</si>
  <si>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</si>
  <si>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</si>
  <si>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</si>
  <si>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</si>
  <si>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</si>
  <si>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</si>
  <si>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</si>
  <si>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</si>
  <si>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</si>
  <si>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</si>
  <si>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</si>
  <si>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</si>
  <si>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</si>
  <si>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</si>
  <si>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</si>
  <si>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</si>
  <si>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</si>
  <si>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</si>
  <si>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</si>
  <si>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</si>
  <si>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</si>
  <si>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</si>
  <si>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</si>
  <si>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</si>
  <si>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</si>
  <si>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</si>
  <si>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</si>
  <si>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</si>
  <si>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</si>
  <si>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</si>
  <si>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</si>
  <si>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</si>
  <si>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</si>
  <si>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</si>
  <si>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</si>
  <si>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</si>
  <si>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</si>
  <si>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</si>
  <si>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</si>
  <si>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</si>
  <si>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</si>
  <si>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</si>
  <si>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</si>
  <si>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</si>
  <si>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</si>
  <si>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</si>
  <si>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</si>
  <si>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</si>
  <si>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</si>
  <si>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</si>
  <si>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</si>
  <si>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</si>
  <si>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</si>
  <si>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</si>
  <si>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</si>
  <si>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</si>
  <si>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</si>
  <si>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</si>
  <si>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</si>
  <si>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</si>
  <si>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</si>
  <si>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</si>
  <si>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</si>
  <si>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</si>
  <si>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</si>
  <si>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</si>
  <si>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</si>
  <si>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</si>
  <si>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</si>
  <si>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</si>
  <si>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</si>
  <si>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</si>
  <si>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</si>
  <si>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</si>
  <si>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</si>
  <si>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</si>
  <si>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</si>
  <si>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</si>
  <si>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</si>
  <si>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</si>
  <si>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</si>
  <si>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</si>
  <si>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</si>
  <si>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</si>
  <si>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</si>
  <si>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</si>
  <si>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</si>
  <si>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</si>
  <si>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</si>
  <si>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</si>
  <si>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</si>
  <si>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</si>
  <si>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</si>
  <si>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</si>
  <si>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</si>
  <si>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</si>
  <si>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</si>
  <si>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</si>
  <si>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</si>
  <si>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</si>
  <si>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</si>
  <si>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</si>
  <si>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</si>
  <si>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</si>
  <si>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</si>
  <si>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</si>
  <si>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</si>
  <si>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</si>
  <si>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</si>
  <si>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</si>
  <si>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</si>
  <si>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</si>
  <si>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</si>
  <si>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</si>
  <si>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</si>
  <si>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</si>
  <si>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</si>
  <si>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</si>
  <si>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</si>
  <si>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</si>
  <si>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</si>
  <si>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</si>
  <si>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</si>
  <si>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</si>
  <si>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</si>
  <si>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</si>
  <si>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</si>
  <si>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</si>
  <si>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</si>
  <si>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</si>
  <si>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</si>
  <si>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</si>
  <si>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</si>
  <si>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</si>
  <si>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</si>
  <si>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</si>
  <si>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</si>
  <si>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</si>
  <si>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</si>
  <si>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</si>
  <si>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</si>
  <si>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</si>
  <si>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</si>
  <si>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</si>
  <si>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</si>
  <si>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</si>
  <si>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</si>
  <si>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</si>
  <si>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</si>
  <si>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</si>
  <si>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</si>
  <si>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</si>
  <si>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</si>
  <si>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</si>
  <si>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</si>
  <si>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</si>
  <si>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</si>
  <si>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</si>
  <si>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</si>
  <si>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</si>
  <si>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</si>
  <si>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</si>
  <si>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</si>
  <si>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</si>
  <si>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</si>
  <si>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</si>
  <si>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</si>
  <si>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</si>
  <si>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</si>
  <si>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</si>
  <si>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</si>
  <si>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</si>
  <si>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</si>
  <si>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</si>
  <si>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</si>
  <si>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</si>
  <si>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</si>
  <si>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</si>
  <si>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</si>
  <si>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</si>
  <si>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</si>
  <si>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</si>
  <si>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</si>
  <si>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</si>
  <si>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</si>
  <si>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</si>
  <si>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</si>
  <si>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</si>
  <si>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</si>
  <si>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</si>
  <si>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</si>
  <si>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</si>
  <si>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</si>
  <si>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</si>
  <si>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</si>
  <si>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</si>
  <si>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</si>
  <si>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</si>
  <si>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</si>
  <si>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</si>
  <si>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</si>
  <si>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</si>
  <si>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</si>
  <si>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</si>
  <si>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</si>
  <si>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</si>
  <si>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</si>
  <si>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</si>
  <si>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</si>
  <si>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</si>
  <si>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</si>
  <si>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</si>
  <si>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</si>
  <si>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</si>
  <si>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</si>
  <si>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</si>
  <si>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</si>
  <si>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</si>
  <si>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</si>
  <si>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</si>
  <si>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</si>
  <si>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</si>
  <si>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</si>
  <si>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</si>
  <si>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</si>
  <si>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</si>
  <si>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</si>
  <si>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</si>
  <si>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</si>
  <si>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</si>
  <si>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</si>
  <si>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</si>
  <si>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</si>
  <si>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</si>
  <si>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</si>
  <si>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</si>
  <si>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</si>
  <si>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</si>
  <si>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</si>
  <si>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</si>
  <si>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</si>
  <si>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</si>
  <si>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</si>
  <si>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</si>
  <si>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</si>
  <si>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</si>
  <si>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</si>
  <si>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</si>
  <si>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</si>
  <si>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</si>
  <si>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</si>
  <si>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</si>
  <si>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</si>
  <si>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</si>
  <si>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</si>
  <si>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</si>
  <si>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</si>
  <si>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</si>
  <si>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</si>
  <si>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</si>
  <si>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</si>
  <si>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</si>
  <si>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</si>
  <si>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</si>
  <si>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</si>
  <si>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</si>
  <si>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</si>
  <si>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</si>
  <si>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</si>
  <si>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</si>
  <si>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</si>
  <si>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</si>
  <si>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</si>
  <si>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</si>
  <si>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</si>
  <si>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</si>
  <si>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</si>
  <si>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</si>
  <si>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</si>
  <si>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</si>
  <si>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</si>
  <si>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</si>
  <si>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</si>
  <si>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</si>
  <si>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</si>
  <si>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</si>
  <si>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</si>
  <si>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</si>
  <si>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</si>
  <si>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</si>
  <si>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</si>
  <si>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</si>
  <si>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</si>
  <si>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</si>
  <si>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</si>
  <si>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</si>
  <si>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</si>
  <si>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</si>
  <si>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</si>
  <si>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</si>
  <si>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</si>
  <si>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</si>
  <si>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</si>
  <si>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</si>
  <si>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</si>
  <si>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</si>
  <si>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</si>
  <si>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</si>
  <si>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</si>
  <si>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</si>
  <si>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</si>
  <si>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</si>
  <si>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</si>
  <si>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</si>
  <si>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</si>
  <si>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</si>
  <si>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</si>
  <si>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</si>
  <si>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</si>
  <si>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</si>
  <si>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</si>
  <si>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</si>
  <si>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</si>
  <si>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</si>
  <si>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</si>
  <si>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</si>
  <si>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</si>
  <si>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</si>
  <si>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</si>
  <si>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</si>
  <si>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</si>
  <si>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</si>
  <si>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</si>
  <si>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</si>
  <si>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</si>
  <si>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</si>
  <si>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</si>
  <si>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</si>
  <si>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</si>
  <si>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</si>
  <si>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</si>
  <si>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</si>
  <si>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</si>
  <si>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</si>
  <si>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</si>
  <si>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</si>
  <si>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</si>
  <si>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</si>
  <si>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</si>
  <si>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</si>
  <si>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</si>
  <si>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</si>
  <si>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</si>
  <si>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</si>
  <si>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</si>
  <si>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</si>
  <si>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</si>
  <si>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</si>
  <si>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</si>
  <si>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</si>
  <si>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</si>
  <si>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</si>
  <si>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</si>
  <si>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</si>
  <si>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</si>
  <si>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</si>
  <si>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</si>
  <si>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</si>
  <si>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</si>
  <si>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</si>
  <si>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</si>
  <si>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</si>
  <si>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</si>
  <si>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</si>
  <si>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</si>
  <si>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</si>
  <si>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</si>
  <si>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</si>
  <si>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</si>
  <si>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</si>
  <si>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</si>
  <si>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</si>
  <si>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</si>
  <si>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</si>
  <si>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</si>
  <si>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</si>
  <si>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</si>
  <si>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</si>
  <si>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</si>
  <si>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</si>
  <si>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</si>
  <si>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</si>
  <si>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</si>
  <si>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</si>
  <si>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</si>
  <si>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</si>
  <si>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</si>
  <si>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</si>
  <si>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</si>
  <si>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</si>
  <si>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</si>
  <si>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</si>
  <si>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</si>
  <si>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</si>
  <si>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</si>
  <si>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</si>
  <si>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</si>
  <si>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</si>
  <si>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</si>
  <si>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</si>
  <si>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</si>
  <si>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</si>
  <si>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</si>
  <si>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</si>
  <si>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</si>
  <si>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</si>
  <si>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</si>
  <si>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</si>
  <si>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</si>
  <si>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</si>
  <si>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</si>
  <si>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</si>
  <si>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</si>
  <si>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</si>
  <si>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</si>
  <si>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</si>
  <si>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</si>
  <si>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</si>
  <si>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</si>
  <si>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</si>
  <si>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</si>
  <si>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</si>
  <si>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</si>
  <si>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</si>
  <si>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</si>
  <si>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</si>
  <si>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</si>
  <si>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</si>
  <si>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</si>
  <si>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</si>
  <si>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</si>
  <si>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</si>
  <si>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</si>
  <si>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</si>
  <si>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</si>
  <si>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</si>
  <si>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</si>
  <si>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</si>
  <si>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</si>
  <si>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</si>
  <si>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</si>
  <si>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</si>
  <si>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</si>
  <si>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</si>
  <si>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</si>
  <si>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</si>
  <si>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</si>
  <si>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</si>
  <si>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</si>
  <si>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</si>
  <si>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</si>
  <si>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</si>
  <si>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</si>
  <si>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</si>
  <si>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</si>
  <si>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</si>
  <si>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</si>
  <si>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</si>
  <si>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</si>
  <si>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</si>
  <si>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</si>
  <si>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</si>
  <si>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</si>
  <si>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</si>
  <si>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</si>
  <si>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</si>
  <si>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</si>
  <si>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</si>
  <si>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</si>
  <si>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</si>
  <si>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</si>
  <si>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</si>
  <si>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</si>
  <si>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</si>
  <si>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</si>
  <si>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</si>
  <si>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</si>
  <si>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</si>
  <si>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</si>
  <si>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</si>
  <si>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</si>
  <si>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</si>
  <si>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</si>
  <si>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</si>
  <si>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</si>
  <si>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</si>
  <si>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</si>
  <si>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</si>
  <si>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</si>
  <si>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</si>
  <si>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</si>
  <si>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</si>
  <si>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</si>
  <si>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</si>
  <si>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</si>
  <si>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</si>
  <si>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</si>
  <si>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</si>
  <si>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</si>
  <si>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</si>
  <si>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</si>
  <si>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</si>
  <si>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</si>
  <si>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</si>
  <si>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</si>
  <si>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</si>
  <si>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</si>
  <si>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</si>
  <si>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</si>
  <si>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</si>
  <si>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</si>
  <si>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</si>
  <si>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</si>
  <si>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</si>
  <si>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</si>
  <si>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</si>
  <si>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</si>
  <si>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</si>
  <si>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</si>
  <si>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</si>
  <si>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</si>
  <si>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</si>
  <si>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</si>
  <si>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</si>
  <si>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</si>
  <si>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</si>
  <si>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</si>
  <si>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</si>
  <si>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</si>
  <si>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</si>
  <si>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</si>
  <si>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</si>
  <si>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</si>
  <si>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</si>
  <si>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</si>
  <si>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</si>
  <si>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</si>
  <si>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</si>
  <si>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</si>
  <si>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</si>
  <si>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</si>
  <si>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</si>
  <si>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</si>
  <si>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</si>
  <si>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</si>
  <si>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</si>
  <si>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</si>
  <si>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</si>
  <si>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</si>
  <si>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</si>
  <si>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</si>
  <si>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</si>
  <si>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</si>
  <si>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</si>
  <si>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</si>
  <si>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</si>
  <si>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</si>
  <si>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</si>
  <si>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</si>
  <si>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</si>
  <si>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</si>
  <si>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</si>
  <si>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</si>
  <si>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</si>
  <si>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</si>
  <si>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</si>
  <si>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</si>
  <si>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</si>
  <si>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</si>
  <si>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</si>
  <si>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</si>
  <si>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</si>
  <si>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</si>
  <si>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</si>
  <si>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</si>
  <si>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</si>
  <si>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</si>
  <si>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</si>
  <si>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</si>
  <si>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</si>
  <si>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</si>
  <si>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</si>
  <si>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</si>
  <si>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</si>
  <si>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</si>
  <si>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</si>
  <si>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</si>
  <si>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</si>
  <si>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</si>
  <si>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</si>
  <si>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</si>
  <si>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</si>
  <si>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</si>
  <si>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</si>
  <si>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</si>
  <si>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</si>
  <si>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</si>
  <si>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</si>
  <si>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</si>
  <si>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</si>
  <si>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</si>
  <si>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</si>
  <si>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</si>
  <si>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</si>
  <si>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</si>
  <si>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</si>
  <si>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</si>
  <si>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</si>
  <si>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</si>
  <si>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</si>
  <si>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</si>
  <si>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</si>
  <si>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</si>
  <si>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</si>
  <si>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</si>
  <si>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</si>
  <si>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</si>
  <si>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</si>
  <si>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</si>
  <si>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</si>
  <si>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</si>
  <si>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</si>
  <si>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</si>
  <si>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</si>
  <si>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</si>
  <si>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</si>
  <si>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</si>
  <si>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</si>
  <si>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</si>
  <si>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</si>
  <si>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</si>
  <si>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</si>
  <si>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</si>
  <si>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</si>
  <si>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</si>
  <si>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</si>
  <si>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</si>
  <si>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</si>
  <si>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</si>
  <si>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</si>
  <si>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</si>
  <si>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</si>
  <si>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</si>
  <si>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</si>
  <si>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</si>
  <si>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</si>
  <si>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</si>
  <si>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</si>
  <si>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</si>
  <si>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</si>
  <si>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</si>
  <si>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</si>
  <si>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</si>
  <si>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</si>
  <si>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</si>
  <si>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</si>
  <si>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</si>
  <si>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</si>
  <si>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</si>
  <si>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</si>
  <si>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</si>
  <si>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</si>
  <si>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</si>
  <si>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</si>
  <si>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</si>
  <si>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</si>
  <si>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</si>
  <si>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</si>
  <si>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</si>
  <si>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</si>
  <si>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</si>
  <si>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</si>
  <si>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</si>
  <si>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</si>
  <si>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</si>
  <si>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</si>
  <si>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</si>
  <si>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</si>
  <si>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</si>
  <si>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</si>
  <si>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</si>
  <si>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</si>
  <si>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</si>
  <si>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</si>
  <si>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</si>
  <si>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</si>
  <si>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</si>
  <si>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</si>
  <si>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</si>
  <si>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</si>
  <si>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</si>
  <si>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</si>
  <si>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</si>
  <si>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</si>
  <si>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</si>
  <si>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</si>
  <si>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</si>
  <si>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</si>
  <si>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</si>
  <si>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</si>
  <si>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</si>
  <si>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</si>
  <si>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</si>
  <si>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</si>
  <si>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</si>
  <si>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</si>
  <si>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</si>
  <si>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</si>
  <si>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</si>
  <si>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</si>
  <si>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</si>
  <si>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</si>
  <si>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</si>
  <si>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</si>
  <si>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</si>
  <si>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</si>
  <si>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</si>
  <si>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</si>
  <si>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</si>
  <si>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</si>
  <si>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</si>
  <si>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</si>
  <si>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</si>
  <si>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</si>
  <si>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</si>
  <si>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</si>
  <si>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</si>
  <si>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</si>
  <si>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</si>
  <si>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</si>
  <si>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</si>
  <si>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</si>
  <si>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</si>
  <si>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</si>
  <si>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</si>
  <si>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</si>
  <si>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</si>
  <si>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</si>
  <si>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</si>
  <si>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</si>
  <si>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</si>
  <si>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</si>
  <si>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</si>
  <si>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</si>
  <si>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</si>
  <si>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</si>
  <si>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</si>
  <si>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</si>
  <si>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</si>
  <si>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</si>
  <si>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</si>
  <si>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</si>
  <si>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</si>
  <si>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</si>
  <si>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</si>
  <si>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</si>
  <si>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</si>
  <si>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</si>
  <si>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</si>
  <si>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</si>
  <si>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</si>
  <si>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</si>
  <si>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</si>
  <si>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</si>
  <si>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</si>
  <si>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</si>
  <si>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</si>
  <si>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</si>
  <si>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</si>
  <si>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</si>
  <si>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</si>
  <si>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</si>
  <si>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</si>
  <si>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</si>
  <si>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</si>
  <si>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</si>
  <si>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</si>
  <si>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</si>
  <si>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</si>
  <si>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</si>
  <si>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</si>
  <si>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</si>
  <si>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</si>
  <si>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</si>
  <si>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</si>
  <si>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</si>
  <si>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</si>
  <si>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</si>
  <si>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</si>
  <si>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</si>
  <si>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</si>
  <si>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</si>
  <si>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</si>
  <si>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</si>
  <si>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</si>
  <si>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</si>
  <si>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</si>
  <si>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</si>
  <si>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</si>
  <si>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</si>
  <si>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</si>
  <si>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</si>
  <si>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</si>
  <si>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</si>
  <si>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</si>
  <si>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</si>
  <si>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</si>
  <si>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</si>
  <si>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</si>
  <si>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</si>
  <si>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</si>
  <si>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</si>
  <si>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</si>
  <si>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</si>
  <si>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</si>
  <si>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</si>
  <si>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</si>
  <si>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</si>
  <si>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</si>
  <si>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</si>
  <si>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</si>
  <si>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</si>
  <si>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</si>
  <si>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</si>
  <si>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</si>
  <si>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</si>
  <si>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</si>
  <si>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</si>
  <si>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</si>
  <si>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</si>
  <si>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</si>
  <si>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</si>
  <si>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</si>
  <si>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</si>
  <si>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</si>
  <si>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</si>
  <si>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</si>
  <si>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</si>
  <si>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</si>
  <si>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</si>
  <si>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</si>
  <si>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</si>
  <si>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</si>
  <si>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</si>
  <si>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</si>
  <si>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</si>
  <si>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</si>
  <si>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</si>
  <si>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</si>
  <si>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</si>
  <si>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</si>
  <si>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</si>
  <si>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</si>
  <si>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</si>
  <si>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</si>
  <si>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</si>
  <si>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</si>
  <si>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</si>
  <si>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</si>
  <si>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</si>
  <si>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</si>
  <si>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</si>
  <si>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</si>
  <si>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</si>
  <si>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</si>
  <si>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</si>
  <si>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</si>
  <si>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</si>
  <si>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</si>
  <si>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</si>
  <si>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</si>
  <si>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</si>
  <si>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</si>
  <si>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</si>
  <si>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</si>
  <si>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</si>
  <si>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</si>
  <si>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</si>
  <si>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</si>
  <si>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</si>
  <si>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</si>
  <si>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</si>
  <si>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</si>
  <si>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</si>
  <si>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</si>
  <si>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</si>
  <si>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</si>
  <si>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</si>
  <si>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</si>
  <si>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</si>
  <si>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</si>
  <si>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</si>
  <si>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</si>
  <si>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</si>
  <si>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</si>
  <si>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</si>
  <si>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</si>
  <si>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</si>
  <si>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</si>
  <si>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</si>
  <si>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</si>
  <si>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</si>
  <si>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</si>
  <si>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</si>
  <si>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</si>
  <si>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</si>
  <si>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</si>
  <si>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</si>
  <si>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</si>
  <si>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</si>
  <si>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</si>
  <si>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</si>
  <si>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</si>
  <si>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</si>
  <si>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</si>
  <si>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</si>
  <si>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</si>
  <si>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</si>
  <si>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</si>
  <si>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</si>
  <si>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</si>
  <si>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</si>
  <si>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</si>
  <si>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</si>
  <si>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</si>
  <si>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</si>
  <si>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</si>
  <si>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</si>
  <si>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</si>
  <si>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</si>
  <si>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</si>
  <si>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</si>
  <si>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</si>
  <si>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</si>
  <si>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</si>
  <si>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</si>
  <si>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</si>
  <si>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</si>
  <si>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</si>
  <si>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</si>
  <si>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</si>
  <si>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</si>
  <si>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</si>
  <si>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</si>
  <si>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</si>
  <si>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</si>
  <si>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</si>
  <si>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</si>
  <si>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</si>
  <si>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</si>
  <si>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</si>
  <si>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</si>
  <si>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</si>
  <si>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</si>
  <si>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</si>
  <si>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</si>
  <si>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</si>
  <si>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</si>
  <si>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</si>
  <si>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</si>
  <si>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</si>
  <si>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</si>
  <si>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</si>
  <si>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</si>
  <si>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</si>
  <si>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</si>
  <si>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</si>
  <si>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</si>
  <si>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</si>
  <si>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</si>
  <si>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</si>
  <si>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</si>
  <si>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</si>
  <si>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</si>
  <si>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</si>
  <si>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</si>
  <si>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</si>
  <si>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</si>
  <si>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</si>
  <si>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</si>
  <si>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</si>
  <si>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</si>
  <si>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</si>
  <si>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</si>
  <si>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</si>
  <si>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</si>
  <si>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</si>
  <si>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</si>
  <si>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</si>
  <si>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</si>
  <si>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</si>
  <si>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</si>
  <si>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</si>
  <si>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</si>
  <si>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</si>
  <si>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</si>
  <si>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</si>
  <si>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</si>
  <si>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</si>
  <si>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</si>
  <si>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</si>
  <si>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</si>
  <si>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</si>
  <si>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</si>
  <si>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</si>
  <si>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</si>
  <si>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</si>
  <si>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</si>
  <si>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</si>
  <si>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</si>
  <si>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</si>
  <si>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</si>
  <si>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</si>
  <si>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</si>
  <si>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</si>
  <si>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</si>
  <si>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</si>
  <si>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</si>
  <si>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</si>
  <si>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</si>
  <si>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</si>
  <si>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</si>
  <si>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</si>
  <si>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</si>
  <si>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</si>
  <si>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</si>
  <si>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</si>
  <si>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</si>
  <si>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</si>
  <si>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</si>
  <si>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</si>
  <si>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</si>
  <si>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</si>
  <si>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</si>
  <si>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</si>
  <si>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</si>
  <si>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</si>
  <si>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</si>
  <si>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</si>
  <si>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</si>
  <si>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</si>
  <si>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</si>
  <si>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</si>
  <si>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</si>
  <si>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</si>
  <si>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</si>
  <si>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</si>
  <si>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</si>
  <si>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</si>
  <si>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</si>
  <si>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</si>
  <si>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</si>
  <si>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</si>
  <si>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</si>
  <si>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</si>
  <si>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</si>
  <si>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</si>
  <si>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</si>
  <si>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</si>
  <si>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</si>
  <si>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</si>
  <si>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</si>
  <si>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</si>
  <si>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</si>
  <si>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</si>
  <si>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</si>
  <si>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</si>
  <si>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</si>
  <si>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</si>
  <si>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</si>
  <si>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</si>
  <si>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</si>
  <si>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</si>
  <si>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</si>
  <si>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</si>
  <si>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</si>
  <si>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</si>
  <si>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</si>
  <si>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</si>
  <si>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</si>
  <si>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</si>
  <si>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</si>
  <si>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</si>
  <si>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</si>
  <si>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</si>
  <si>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</si>
  <si>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</si>
  <si>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</si>
  <si>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</si>
  <si>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</si>
  <si>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</si>
  <si>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</si>
  <si>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</si>
  <si>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</si>
  <si>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</si>
  <si>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</si>
  <si>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</si>
  <si>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</si>
  <si>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</si>
  <si>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</si>
  <si>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</si>
  <si>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</si>
  <si>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</si>
  <si>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</si>
  <si>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</si>
  <si>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</si>
  <si>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</si>
  <si>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</si>
  <si>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</si>
  <si>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</si>
  <si>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</si>
  <si>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</si>
  <si>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</si>
  <si>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</si>
  <si>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</si>
  <si>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</si>
  <si>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</si>
  <si>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</si>
  <si>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</si>
  <si>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</si>
  <si>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</si>
  <si>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</si>
  <si>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</si>
  <si>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</si>
  <si>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</si>
  <si>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</si>
  <si>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</si>
  <si>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</si>
  <si>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</si>
  <si>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</si>
  <si>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</si>
  <si>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</si>
  <si>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</si>
  <si>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</si>
  <si>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</si>
  <si>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</si>
  <si>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</si>
  <si>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</si>
  <si>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</si>
  <si>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</si>
  <si>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</si>
  <si>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</si>
  <si>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</si>
  <si>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</si>
  <si>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</si>
  <si>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</si>
  <si>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</si>
  <si>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</si>
  <si>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</si>
  <si>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</si>
  <si>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</si>
  <si>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</si>
  <si>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</si>
  <si>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</si>
  <si>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</si>
  <si>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</si>
  <si>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</si>
  <si>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</si>
  <si>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</si>
  <si>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</si>
  <si>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</si>
  <si>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</si>
  <si>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</si>
  <si>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</si>
  <si>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</si>
  <si>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</si>
  <si>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</si>
  <si>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</si>
  <si>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</si>
  <si>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</si>
  <si>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</si>
  <si>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</si>
  <si>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</si>
  <si>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</si>
  <si>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</si>
  <si>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</si>
  <si>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</si>
  <si>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</si>
  <si>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</si>
  <si>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</si>
  <si>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</si>
  <si>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</si>
  <si>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</si>
  <si>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</si>
  <si>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</si>
  <si>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</si>
  <si>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</si>
  <si>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</si>
  <si>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</si>
  <si>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</si>
  <si>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</si>
  <si>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</si>
  <si>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</si>
  <si>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</si>
  <si>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</si>
  <si>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</si>
  <si>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</si>
  <si>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</si>
  <si>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</si>
  <si>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</si>
  <si>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</si>
  <si>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</si>
  <si>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</si>
  <si>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</si>
  <si>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</si>
  <si>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</si>
  <si>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</si>
  <si>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</si>
  <si>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</si>
  <si>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</si>
  <si>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</si>
  <si>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</si>
  <si>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</si>
  <si>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</si>
  <si>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</si>
  <si>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</si>
  <si>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</si>
  <si>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</si>
  <si>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</si>
  <si>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</si>
  <si>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</si>
  <si>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</si>
  <si>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</si>
  <si>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</si>
  <si>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</si>
  <si>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</si>
  <si>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</si>
  <si>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</si>
  <si>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</si>
  <si>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</si>
  <si>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</si>
  <si>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</si>
  <si>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</si>
  <si>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</si>
  <si>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</si>
  <si>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</si>
  <si>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</si>
  <si>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</si>
  <si>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</si>
  <si>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</si>
  <si>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</si>
  <si>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</si>
  <si>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</si>
  <si>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</si>
  <si>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</si>
  <si>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</si>
  <si>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</si>
  <si>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</si>
  <si>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</si>
  <si>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</si>
  <si>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</si>
  <si>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</si>
  <si>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</si>
  <si>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</si>
  <si>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</si>
  <si>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</si>
  <si>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</si>
  <si>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</si>
  <si>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</si>
  <si>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</si>
  <si>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</si>
  <si>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</si>
  <si>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</si>
  <si>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</si>
  <si>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</si>
  <si>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</si>
  <si>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</si>
  <si>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</si>
  <si>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</si>
  <si>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</si>
  <si>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</si>
  <si>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</si>
  <si>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</si>
  <si>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</si>
  <si>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</si>
  <si>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</si>
  <si>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</si>
  <si>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</si>
  <si>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</si>
  <si>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</si>
  <si>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</si>
  <si>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</si>
  <si>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</si>
  <si>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</si>
  <si>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</si>
  <si>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</si>
  <si>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</si>
  <si>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</si>
  <si>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</si>
  <si>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</si>
  <si>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</si>
  <si>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</si>
  <si>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</si>
  <si>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</si>
  <si>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</si>
  <si>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</si>
  <si>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</si>
  <si>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</si>
  <si>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</si>
  <si>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</si>
  <si>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</si>
  <si>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</si>
  <si>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</si>
  <si>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</si>
  <si>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</si>
  <si>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</si>
  <si>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</si>
  <si>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</si>
  <si>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</si>
  <si>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</si>
  <si>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</si>
  <si>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</si>
  <si>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</si>
  <si>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</si>
  <si>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</si>
  <si>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</si>
  <si>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</si>
  <si>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</si>
  <si>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</si>
  <si>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</si>
  <si>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</si>
  <si>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</si>
  <si>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</si>
  <si>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</si>
  <si>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</si>
  <si>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</si>
  <si>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</si>
  <si>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</si>
  <si>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</si>
  <si>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</si>
  <si>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</si>
  <si>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</si>
  <si>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</si>
  <si>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</si>
  <si>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</si>
  <si>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</si>
  <si>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</si>
  <si>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</si>
  <si>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</si>
  <si>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</si>
  <si>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</si>
  <si>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</si>
  <si>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</si>
  <si>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</si>
  <si>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</si>
  <si>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</si>
  <si>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</si>
  <si>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</si>
  <si>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</si>
  <si>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</si>
  <si>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</si>
  <si>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</si>
  <si>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</si>
  <si>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</si>
  <si>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</si>
  <si>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</si>
  <si>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</si>
  <si>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</si>
  <si>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</si>
  <si>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</si>
  <si>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</si>
  <si>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</si>
  <si>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</si>
  <si>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</si>
  <si>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</si>
  <si>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</si>
  <si>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</si>
  <si>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</si>
  <si>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</si>
  <si>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</si>
  <si>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</si>
  <si>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</si>
  <si>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</si>
  <si>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</si>
  <si>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</si>
  <si>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</si>
  <si>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</si>
  <si>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</si>
  <si>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</si>
  <si>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</si>
  <si>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</si>
  <si>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</si>
  <si>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</si>
  <si>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</si>
  <si>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</si>
  <si>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</si>
  <si>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</si>
  <si>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</si>
  <si>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</si>
  <si>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</si>
  <si>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</si>
  <si>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</si>
  <si>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</si>
  <si>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</si>
  <si>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</si>
  <si>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</si>
  <si>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</si>
  <si>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</si>
  <si>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</si>
  <si>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</si>
  <si>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</si>
  <si>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</si>
  <si>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</si>
  <si>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</si>
  <si>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</si>
  <si>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</si>
  <si>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</si>
  <si>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</si>
  <si>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</si>
  <si>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</si>
  <si>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</si>
  <si>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</si>
  <si>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</si>
  <si>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</si>
  <si>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</si>
  <si>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</si>
  <si>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</si>
  <si>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</si>
  <si>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</si>
  <si>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</si>
  <si>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</si>
  <si>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</si>
  <si>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</si>
  <si>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</si>
  <si>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</si>
  <si>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</si>
  <si>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</si>
  <si>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</si>
  <si>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</si>
  <si>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</si>
  <si>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</si>
  <si>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</si>
  <si>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</si>
  <si>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</si>
  <si>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</si>
  <si>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</si>
  <si>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</si>
  <si>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</si>
  <si>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</si>
  <si>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</si>
  <si>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</si>
  <si>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</si>
  <si>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</si>
  <si>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</si>
  <si>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</si>
  <si>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</si>
  <si>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</si>
  <si>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</si>
  <si>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</si>
  <si>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</si>
  <si>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</si>
  <si>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</si>
  <si>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</si>
  <si>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</si>
  <si>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</si>
  <si>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</si>
  <si>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</si>
  <si>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</si>
  <si>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</si>
  <si>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</si>
  <si>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</si>
  <si>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</si>
  <si>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</si>
  <si>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</si>
  <si>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</si>
  <si>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</si>
  <si>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</si>
  <si>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</si>
  <si>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</si>
  <si>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</si>
  <si>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</si>
  <si>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</si>
  <si>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</si>
  <si>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</si>
  <si>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</si>
  <si>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</si>
  <si>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</si>
  <si>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</si>
  <si>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</si>
  <si>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</si>
  <si>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</si>
  <si>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</si>
  <si>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</si>
  <si>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</si>
  <si>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</si>
  <si>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</si>
  <si>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</si>
  <si>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</si>
  <si>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</si>
  <si>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</si>
  <si>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</si>
  <si>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</si>
  <si>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</si>
  <si>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</si>
  <si>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</si>
  <si>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</si>
  <si>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</si>
  <si>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</si>
  <si>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</si>
  <si>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</si>
  <si>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</si>
  <si>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</si>
  <si>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</si>
  <si>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</si>
  <si>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</si>
  <si>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</si>
  <si>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</si>
  <si>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</si>
  <si>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</si>
  <si>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</si>
  <si>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</si>
  <si>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</si>
  <si>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</si>
  <si>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</si>
  <si>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</si>
  <si>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</si>
  <si>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</si>
  <si>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</si>
  <si>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</si>
  <si>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</si>
  <si>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</si>
  <si>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</si>
  <si>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</si>
  <si>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</si>
  <si>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</si>
  <si>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</si>
  <si>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</si>
  <si>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</si>
  <si>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</si>
  <si>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</si>
  <si>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</si>
  <si>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</si>
  <si>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</si>
  <si>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</si>
  <si>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</si>
  <si>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</si>
  <si>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</si>
  <si>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</si>
  <si>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</si>
  <si>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</si>
  <si>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</si>
  <si>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</si>
  <si>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</si>
  <si>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</si>
  <si>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</si>
  <si>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</si>
  <si>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</si>
  <si>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</si>
  <si>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</si>
  <si>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</si>
  <si>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</si>
  <si>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</si>
  <si>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</si>
  <si>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</si>
  <si>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</si>
  <si>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</si>
  <si>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</si>
  <si>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</si>
  <si>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</si>
  <si>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</si>
  <si>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</si>
  <si>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</si>
  <si>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</si>
  <si>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</si>
  <si>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</si>
  <si>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</si>
  <si>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</si>
  <si>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</si>
  <si>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</si>
  <si>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</si>
  <si>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</si>
  <si>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</si>
  <si>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</si>
  <si>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</si>
  <si>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</si>
  <si>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</si>
  <si>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</si>
  <si>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</si>
  <si>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</si>
  <si>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</si>
  <si>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</si>
  <si>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</si>
  <si>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</si>
  <si>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</si>
  <si>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</si>
  <si>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</si>
  <si>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</si>
  <si>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</si>
  <si>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</si>
  <si>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</si>
  <si>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</si>
  <si>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</si>
  <si>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</si>
  <si>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</si>
  <si>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</si>
  <si>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</si>
  <si>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</si>
  <si>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</si>
  <si>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</si>
  <si>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</si>
  <si>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</si>
  <si>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</si>
  <si>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</si>
  <si>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</si>
  <si>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</si>
  <si>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</si>
  <si>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</si>
  <si>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</si>
  <si>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</si>
  <si>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</si>
  <si>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</si>
  <si>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</si>
  <si>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</si>
  <si>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</si>
  <si>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</si>
  <si>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</si>
  <si>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</si>
  <si>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</si>
  <si>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</si>
  <si>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</si>
  <si>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</si>
  <si>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</si>
  <si>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</si>
  <si>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</si>
  <si>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</si>
  <si>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</si>
  <si>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</si>
  <si>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</si>
  <si>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</si>
  <si>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</si>
  <si>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</si>
  <si>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</si>
  <si>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</si>
  <si>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</si>
  <si>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</si>
  <si>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</si>
  <si>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</si>
  <si>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</si>
  <si>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</si>
  <si>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</si>
  <si>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</si>
  <si>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</si>
  <si>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</si>
  <si>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</si>
  <si>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</si>
  <si>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</si>
  <si>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</si>
  <si>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</si>
  <si>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</si>
  <si>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</si>
  <si>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</si>
  <si>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</si>
  <si>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</si>
  <si>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</si>
  <si>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</si>
  <si>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</si>
  <si>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</si>
  <si>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</si>
  <si>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</si>
  <si>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</si>
  <si>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</si>
  <si>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</si>
  <si>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</si>
  <si>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</si>
  <si>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</si>
  <si>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</si>
  <si>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</si>
  <si>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</si>
  <si>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</si>
  <si>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</si>
  <si>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</si>
  <si>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</si>
  <si>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</si>
  <si>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</si>
  <si>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</si>
  <si>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</si>
  <si>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</si>
  <si>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</si>
  <si>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</si>
  <si>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</si>
  <si>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</si>
  <si>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</si>
  <si>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</si>
  <si>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</si>
  <si>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</si>
  <si>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</si>
  <si>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</si>
  <si>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</si>
  <si>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</si>
  <si>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</si>
  <si>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</si>
  <si>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</si>
  <si>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</si>
  <si>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</si>
  <si>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</si>
  <si>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</si>
  <si>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</si>
  <si>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</si>
  <si>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</si>
  <si>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</si>
  <si>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</si>
  <si>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</si>
  <si>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</si>
  <si>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</si>
  <si>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</si>
  <si>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</si>
  <si>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</si>
  <si>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</si>
  <si>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</si>
  <si>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</si>
  <si>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</si>
  <si>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</si>
  <si>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</si>
  <si>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</si>
  <si>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</si>
  <si>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</si>
  <si>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</si>
  <si>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</si>
  <si>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</si>
  <si>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</si>
  <si>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</si>
  <si>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</si>
  <si>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</si>
  <si>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</si>
  <si>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</si>
  <si>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</si>
  <si>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</si>
  <si>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</si>
  <si>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</si>
  <si>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</si>
  <si>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</si>
  <si>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</si>
  <si>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</si>
  <si>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</si>
  <si>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</si>
  <si>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</si>
  <si>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</si>
  <si>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</si>
  <si>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</si>
  <si>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</si>
  <si>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</si>
  <si>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</si>
  <si>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</si>
  <si>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</si>
  <si>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</si>
  <si>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</si>
  <si>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</si>
  <si>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</si>
  <si>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</si>
  <si>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</si>
  <si>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</si>
  <si>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</si>
  <si>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</si>
  <si>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</si>
  <si>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</si>
  <si>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</si>
  <si>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</si>
  <si>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</si>
  <si>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</si>
  <si>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</si>
  <si>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</si>
  <si>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</si>
  <si>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</si>
  <si>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</si>
  <si>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</si>
  <si>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</si>
  <si>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</si>
  <si>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</si>
  <si>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</si>
  <si>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</si>
  <si>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</si>
  <si>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</si>
  <si>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</si>
  <si>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</si>
  <si>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</si>
  <si>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</si>
  <si>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</si>
  <si>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</si>
  <si>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</si>
  <si>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</si>
  <si>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</si>
  <si>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</si>
  <si>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</si>
  <si>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</si>
  <si>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</si>
  <si>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</si>
  <si>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</si>
  <si>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</si>
  <si>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</si>
  <si>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</si>
  <si>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</si>
  <si>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</si>
  <si>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</si>
  <si>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</si>
  <si>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</si>
  <si>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</si>
  <si>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</si>
  <si>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</si>
  <si>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</si>
  <si>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</si>
  <si>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</si>
  <si>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</si>
  <si>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</si>
  <si>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</si>
  <si>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</si>
  <si>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</si>
  <si>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</si>
  <si>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</si>
  <si>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</si>
  <si>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</si>
  <si>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</si>
  <si>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</si>
  <si>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</si>
  <si>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</si>
  <si>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</si>
  <si>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</si>
  <si>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</si>
  <si>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</si>
  <si>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</si>
  <si>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</si>
  <si>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</si>
  <si>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</si>
  <si>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</si>
  <si>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</si>
  <si>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</si>
  <si>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</si>
  <si>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</si>
  <si>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</si>
  <si>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</si>
  <si>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</si>
  <si>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</si>
  <si>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</si>
  <si>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</si>
  <si>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</si>
  <si>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</si>
  <si>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</si>
  <si>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</si>
  <si>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</si>
  <si>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</si>
  <si>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</si>
  <si>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</si>
  <si>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</si>
  <si>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</si>
  <si>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</si>
  <si>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</si>
  <si>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</si>
  <si>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</si>
  <si>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</si>
  <si>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</si>
  <si>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</si>
  <si>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</si>
  <si>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</si>
  <si>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</si>
  <si>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</si>
  <si>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</si>
  <si>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</si>
  <si>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</si>
  <si>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</si>
  <si>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</si>
  <si>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</si>
  <si>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</si>
  <si>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</si>
  <si>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</si>
  <si>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</si>
  <si>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</si>
  <si>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</si>
  <si>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</si>
  <si>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</si>
  <si>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</si>
  <si>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</si>
  <si>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</si>
  <si>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</si>
  <si>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</si>
  <si>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</si>
  <si>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</si>
  <si>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</si>
  <si>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</si>
  <si>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</si>
  <si>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</si>
  <si>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</si>
  <si>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</si>
  <si>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</si>
  <si>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</si>
  <si>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</si>
  <si>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</si>
  <si>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</si>
  <si>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</si>
  <si>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</si>
  <si>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</si>
  <si>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</si>
  <si>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</si>
  <si>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</si>
  <si>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</si>
  <si>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</si>
  <si>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</si>
  <si>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</si>
  <si>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</si>
  <si>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</si>
  <si>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</si>
  <si>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</si>
  <si>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</si>
  <si>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</si>
  <si>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</si>
  <si>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</si>
  <si>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</si>
  <si>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</si>
  <si>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</si>
  <si>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</si>
  <si>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</si>
  <si>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</si>
  <si>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</si>
  <si>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</si>
  <si>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</si>
  <si>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</si>
  <si>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</si>
  <si>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</si>
  <si>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</si>
  <si>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</si>
  <si>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</si>
  <si>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</si>
  <si>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</si>
  <si>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</si>
  <si>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</si>
  <si>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</si>
  <si>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</si>
  <si>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</si>
  <si>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</si>
  <si>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</si>
  <si>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</si>
  <si>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</si>
  <si>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</si>
  <si>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</si>
  <si>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</si>
  <si>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</si>
  <si>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</si>
  <si>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</si>
  <si>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</si>
  <si>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</si>
  <si>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</si>
  <si>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</si>
  <si>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</si>
  <si>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</si>
  <si>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</si>
  <si>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</si>
  <si>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</si>
  <si>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</si>
  <si>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</si>
  <si>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</si>
  <si>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</si>
  <si>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</si>
  <si>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</si>
  <si>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</si>
  <si>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</si>
  <si>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</si>
  <si>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</si>
  <si>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</si>
  <si>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</si>
  <si>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</si>
  <si>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</si>
  <si>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</si>
  <si>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</si>
  <si>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</si>
  <si>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</si>
  <si>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</si>
  <si>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</si>
  <si>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</si>
  <si>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</si>
  <si>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</si>
  <si>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</si>
  <si>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</si>
  <si>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</si>
  <si>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</si>
  <si>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</si>
  <si>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</si>
  <si>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</si>
  <si>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</si>
  <si>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</si>
  <si>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</si>
  <si>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</si>
  <si>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</si>
  <si>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</si>
  <si>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</si>
  <si>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</si>
  <si>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</si>
  <si>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</si>
  <si>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</si>
  <si>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</si>
  <si>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</si>
  <si>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</si>
  <si>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</si>
  <si>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</si>
  <si>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</si>
  <si>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</si>
  <si>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</si>
  <si>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</si>
  <si>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</si>
  <si>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</si>
  <si>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</si>
  <si>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</si>
  <si>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</si>
  <si>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</si>
  <si>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</si>
  <si>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</si>
  <si>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</si>
  <si>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</si>
  <si>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</si>
  <si>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</si>
  <si>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</si>
  <si>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</si>
  <si>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</si>
  <si>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</si>
  <si>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</si>
  <si>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</si>
  <si>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</si>
  <si>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</si>
  <si>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</si>
  <si>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</si>
  <si>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</si>
  <si>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</si>
  <si>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</si>
  <si>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</si>
  <si>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</si>
  <si>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</si>
  <si>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</si>
  <si>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</si>
  <si>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</si>
  <si>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</si>
  <si>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</si>
  <si>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</si>
  <si>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</si>
  <si>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</si>
  <si>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</si>
  <si>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</si>
  <si>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</si>
  <si>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</si>
  <si>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</si>
  <si>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</si>
  <si>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</si>
  <si>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</si>
  <si>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</si>
  <si>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</si>
  <si>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</si>
  <si>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</si>
  <si>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</si>
  <si>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</si>
  <si>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</si>
  <si>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</si>
  <si>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</si>
  <si>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</si>
  <si>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</si>
  <si>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</si>
  <si>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</si>
  <si>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</si>
  <si>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</si>
  <si>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</si>
  <si>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</si>
  <si>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</si>
  <si>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</si>
  <si>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</si>
  <si>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</si>
  <si>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</si>
  <si>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</si>
  <si>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</si>
  <si>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</si>
  <si>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</si>
  <si>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</si>
  <si>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</si>
  <si>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</si>
  <si>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</si>
  <si>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</si>
  <si>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</si>
  <si>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</si>
  <si>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</si>
  <si>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</si>
  <si>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</si>
  <si>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</si>
  <si>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</si>
  <si>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</si>
  <si>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</si>
  <si>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</si>
  <si>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</si>
  <si>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</si>
  <si>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</si>
  <si>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</si>
  <si>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</si>
  <si>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</si>
  <si>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</si>
  <si>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</si>
  <si>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</si>
  <si>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</si>
  <si>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</si>
  <si>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</si>
  <si>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</si>
  <si>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</si>
  <si>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</si>
  <si>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</si>
  <si>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</si>
  <si>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</si>
  <si>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</si>
  <si>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</si>
  <si>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</si>
  <si>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</si>
  <si>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</si>
  <si>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</si>
  <si>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</si>
  <si>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</si>
  <si>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</si>
  <si>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</si>
  <si>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</si>
  <si>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</si>
  <si>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</si>
  <si>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</si>
  <si>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</si>
  <si>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</si>
  <si>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</si>
  <si>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</si>
  <si>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</si>
  <si>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</si>
  <si>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</si>
  <si>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</si>
  <si>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</si>
  <si>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</si>
  <si>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</si>
  <si>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</si>
  <si>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</si>
  <si>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</si>
  <si>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</si>
  <si>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</si>
  <si>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</si>
  <si>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</si>
  <si>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</si>
  <si>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</si>
  <si>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</si>
  <si>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</si>
  <si>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</si>
  <si>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</si>
  <si>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</si>
  <si>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</si>
  <si>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</si>
  <si>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</si>
  <si>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</si>
  <si>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</si>
  <si>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</si>
  <si>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</si>
  <si>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</si>
  <si>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</si>
  <si>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</si>
  <si>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</si>
  <si>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</si>
  <si>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</si>
  <si>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</si>
  <si>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</si>
  <si>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</si>
  <si>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</si>
  <si>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</si>
  <si>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</si>
  <si>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</si>
  <si>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</si>
  <si>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</si>
  <si>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</si>
  <si>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</si>
  <si>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</si>
  <si>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</si>
  <si>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</si>
  <si>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</si>
  <si>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</si>
  <si>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</si>
  <si>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</si>
  <si>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</si>
  <si>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</si>
  <si>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</si>
  <si>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</si>
  <si>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</si>
  <si>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</si>
  <si>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</si>
  <si>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</si>
  <si>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</si>
  <si>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</si>
  <si>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</si>
  <si>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</si>
  <si>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</si>
  <si>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</si>
  <si>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</si>
  <si>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</si>
  <si>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</si>
  <si>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</si>
  <si>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</si>
  <si>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</si>
  <si>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</si>
  <si>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</si>
  <si>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</si>
  <si>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</si>
  <si>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</si>
  <si>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</si>
  <si>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</si>
  <si>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</si>
  <si>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</si>
  <si>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</si>
  <si>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</si>
  <si>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</si>
  <si>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</si>
  <si>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</si>
  <si>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</si>
  <si>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</si>
  <si>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</si>
  <si>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</si>
  <si>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</si>
  <si>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</si>
  <si>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</si>
  <si>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</si>
  <si>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</si>
  <si>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</si>
  <si>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</si>
  <si>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</si>
  <si>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</si>
  <si>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</si>
  <si>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</si>
  <si>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</si>
  <si>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</si>
  <si>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</si>
  <si>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</si>
  <si>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</si>
  <si>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</si>
  <si>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</si>
  <si>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</si>
  <si>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</si>
  <si>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</si>
  <si>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</si>
  <si>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</si>
  <si>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</si>
  <si>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</si>
  <si>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</si>
  <si>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</si>
  <si>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</si>
  <si>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</si>
  <si>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</si>
  <si>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</si>
  <si>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</si>
  <si>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</si>
  <si>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</si>
  <si>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</si>
  <si>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</si>
  <si>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</si>
  <si>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</si>
  <si>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</si>
  <si>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</si>
  <si>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</si>
  <si>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</si>
  <si>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</si>
  <si>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</si>
  <si>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</si>
  <si>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</si>
  <si>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</si>
  <si>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</si>
  <si>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</si>
  <si>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</si>
  <si>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</si>
  <si>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</si>
  <si>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</si>
  <si>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</si>
  <si>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</si>
  <si>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</si>
  <si>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</si>
  <si>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</si>
  <si>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</si>
  <si>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</si>
  <si>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</si>
  <si>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</si>
  <si>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</si>
  <si>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</si>
  <si>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</si>
  <si>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</si>
  <si>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</si>
  <si>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</si>
  <si>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</si>
  <si>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</si>
  <si>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</si>
  <si>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</si>
  <si>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</si>
  <si>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</si>
  <si>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</si>
  <si>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</si>
  <si>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</si>
  <si>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</si>
  <si>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</si>
  <si>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</si>
  <si>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</si>
  <si>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</si>
  <si>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</si>
  <si>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</si>
  <si>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</si>
  <si>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</si>
  <si>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</si>
  <si>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</si>
  <si>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</si>
  <si>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</si>
  <si>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</si>
  <si>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</si>
  <si>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</si>
  <si>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</si>
  <si>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</si>
  <si>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</si>
  <si>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</si>
  <si>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</si>
  <si>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</si>
  <si>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</si>
  <si>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</si>
  <si>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</si>
  <si>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</si>
  <si>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</si>
  <si>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</si>
  <si>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</si>
  <si>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</si>
  <si>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</si>
  <si>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</si>
  <si>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</si>
  <si>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</si>
  <si>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</si>
  <si>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</si>
  <si>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</si>
  <si>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</si>
  <si>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</si>
  <si>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</si>
  <si>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</si>
  <si>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</si>
  <si>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</si>
  <si>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</si>
  <si>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</si>
  <si>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</si>
  <si>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</si>
  <si>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</si>
  <si>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</si>
  <si>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</si>
  <si>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</si>
  <si>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</si>
  <si>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</si>
  <si>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</si>
  <si>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</si>
  <si>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</si>
  <si>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</si>
  <si>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</si>
  <si>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</si>
  <si>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</si>
  <si>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</si>
  <si>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</si>
  <si>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</si>
  <si>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</si>
  <si>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</si>
  <si>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</si>
  <si>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</si>
  <si>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</si>
  <si>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</si>
  <si>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</si>
  <si>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</si>
  <si>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</si>
  <si>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</si>
  <si>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</si>
  <si>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</si>
  <si>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</si>
  <si>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</si>
  <si>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</si>
  <si>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</si>
  <si>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</si>
  <si>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</si>
  <si>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</si>
  <si>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</si>
  <si>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</si>
  <si>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</si>
  <si>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</si>
  <si>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</si>
  <si>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</si>
  <si>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</si>
  <si>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</si>
  <si>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</si>
  <si>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</si>
  <si>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</si>
  <si>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</si>
  <si>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</si>
  <si>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</si>
  <si>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</si>
  <si>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</si>
  <si>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</si>
  <si>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</si>
  <si>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</si>
  <si>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</si>
  <si>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</si>
  <si>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</si>
  <si>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</si>
  <si>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</si>
  <si>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</si>
  <si>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</si>
  <si>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</si>
  <si>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</si>
  <si>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</si>
  <si>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</si>
  <si>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</si>
  <si>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</si>
  <si>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</si>
  <si>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</si>
  <si>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</si>
  <si>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</si>
  <si>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</si>
  <si>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</si>
  <si>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</si>
  <si>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</si>
  <si>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</si>
  <si>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</si>
  <si>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</si>
  <si>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</si>
  <si>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</si>
  <si>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</si>
  <si>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</si>
  <si>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</si>
  <si>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</si>
  <si>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</si>
  <si>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</si>
  <si>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</si>
  <si>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</si>
  <si>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</si>
  <si>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</si>
  <si>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</si>
  <si>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</si>
  <si>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</si>
  <si>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</si>
  <si>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</si>
  <si>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</si>
  <si>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</si>
  <si>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</si>
  <si>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</si>
  <si>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</si>
  <si>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</si>
  <si>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</si>
  <si>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</si>
  <si>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</si>
  <si>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</si>
  <si>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</si>
  <si>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</si>
  <si>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</si>
  <si>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</si>
  <si>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</si>
  <si>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</si>
  <si>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</si>
  <si>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</si>
  <si>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</si>
  <si>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</si>
  <si>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</si>
  <si>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</si>
  <si>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</si>
  <si>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</si>
  <si>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</si>
  <si>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</si>
  <si>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</si>
  <si>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</si>
  <si>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</si>
  <si>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</si>
  <si>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</si>
  <si>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</si>
  <si>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</si>
  <si>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</si>
  <si>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</si>
  <si>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</si>
  <si>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</si>
  <si>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</si>
  <si>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</si>
  <si>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</si>
  <si>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</si>
  <si>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</si>
  <si>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</si>
  <si>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</si>
  <si>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</si>
  <si>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</si>
  <si>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</si>
  <si>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</si>
  <si>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</si>
  <si>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</si>
  <si>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</si>
  <si>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</si>
  <si>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</si>
  <si>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</si>
  <si>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</si>
  <si>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</si>
  <si>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</si>
  <si>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</si>
  <si>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</si>
  <si>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</si>
  <si>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</si>
  <si>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</si>
  <si>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</si>
  <si>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</si>
  <si>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</si>
  <si>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</si>
  <si>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</si>
  <si>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</si>
  <si>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</si>
  <si>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</si>
  <si>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</si>
  <si>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</si>
  <si>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</si>
  <si>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</si>
  <si>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</si>
  <si>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</si>
  <si>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</si>
  <si>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</si>
  <si>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</si>
  <si>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</si>
  <si>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</si>
  <si>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</si>
  <si>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</si>
  <si>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</si>
  <si>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</si>
  <si>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</si>
  <si>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</si>
  <si>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</si>
  <si>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</si>
  <si>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</si>
  <si>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</si>
  <si>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</si>
  <si>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</si>
  <si>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</si>
  <si>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</si>
  <si>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</si>
  <si>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</si>
  <si>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</si>
  <si>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</si>
  <si>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</si>
  <si>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</si>
  <si>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</si>
  <si>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</si>
  <si>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</si>
  <si>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</si>
  <si>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</si>
  <si>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</si>
  <si>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</si>
  <si>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</si>
  <si>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</si>
  <si>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</si>
  <si>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</si>
  <si>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</si>
  <si>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</si>
  <si>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</si>
  <si>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</si>
  <si>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</si>
  <si>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</si>
  <si>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</si>
  <si>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</si>
  <si>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</si>
  <si>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</si>
  <si>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</si>
  <si>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</si>
  <si>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</si>
  <si>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</si>
  <si>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</si>
  <si>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</si>
  <si>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</si>
  <si>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</si>
  <si>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</si>
  <si>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</si>
  <si>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</si>
  <si>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</si>
  <si>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</si>
  <si>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</si>
  <si>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</si>
  <si>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</si>
  <si>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</si>
  <si>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</si>
  <si>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</si>
  <si>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</si>
  <si>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</si>
  <si>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</si>
  <si>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</si>
  <si>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</si>
  <si>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</si>
  <si>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</si>
  <si>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</si>
  <si>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</si>
  <si>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</si>
  <si>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</si>
  <si>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</si>
  <si>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</si>
  <si>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</si>
  <si>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</si>
  <si>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</si>
  <si>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</si>
  <si>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</si>
  <si>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</si>
  <si>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</si>
  <si>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</si>
  <si>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</si>
  <si>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</si>
  <si>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</si>
  <si>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</si>
  <si>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</si>
  <si>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</si>
  <si>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</si>
  <si>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</si>
  <si>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</si>
  <si>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</si>
  <si>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</si>
  <si>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</si>
  <si>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</si>
  <si>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</si>
  <si>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</si>
  <si>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</si>
  <si>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</si>
  <si>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</si>
  <si>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</si>
  <si>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</si>
  <si>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</si>
  <si>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</si>
  <si>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</si>
  <si>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</si>
  <si>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</si>
  <si>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</si>
  <si>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</si>
  <si>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</si>
  <si>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</si>
  <si>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</si>
  <si>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</si>
  <si>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</si>
  <si>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</si>
  <si>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</si>
  <si>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</si>
  <si>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</si>
  <si>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</si>
  <si>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</si>
  <si>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</si>
  <si>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</si>
  <si>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</si>
  <si>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</si>
  <si>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</si>
  <si>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</si>
  <si>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</si>
  <si>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</si>
  <si>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</si>
  <si>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</si>
  <si>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</si>
  <si>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</si>
  <si>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</si>
  <si>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</si>
  <si>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</si>
  <si>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</si>
  <si>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</si>
  <si>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</si>
  <si>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</si>
  <si>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</si>
  <si>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</si>
  <si>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</si>
  <si>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</si>
  <si>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</si>
  <si>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</si>
  <si>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</si>
  <si>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</si>
  <si>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</si>
  <si>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</si>
  <si>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</si>
  <si>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</si>
  <si>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</si>
  <si>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</si>
  <si>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</si>
  <si>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</si>
  <si>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</si>
  <si>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</si>
  <si>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</si>
  <si>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</si>
  <si>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</si>
  <si>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</si>
  <si>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</si>
  <si>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</si>
  <si>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</si>
  <si>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</si>
  <si>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</si>
  <si>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</si>
  <si>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</si>
  <si>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</si>
  <si>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</si>
  <si>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</si>
  <si>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</si>
  <si>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</si>
  <si>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</si>
  <si>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</si>
  <si>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</si>
  <si>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</si>
  <si>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</si>
  <si>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</si>
  <si>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</si>
  <si>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</si>
  <si>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</si>
  <si>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</si>
  <si>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</si>
  <si>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</si>
  <si>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</si>
  <si>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</si>
  <si>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</si>
  <si>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</si>
  <si>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</si>
  <si>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</si>
  <si>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</si>
  <si>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</si>
  <si>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</si>
  <si>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</si>
  <si>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</si>
  <si>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</si>
  <si>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</si>
  <si>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</si>
  <si>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</si>
  <si>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</si>
  <si>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</si>
  <si>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</si>
  <si>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</si>
  <si>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</si>
  <si>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</si>
  <si>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</si>
  <si>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</si>
  <si>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</si>
  <si>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</si>
  <si>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</si>
  <si>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</si>
  <si>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</si>
  <si>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</si>
  <si>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</si>
  <si>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</si>
  <si>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</si>
  <si>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</si>
  <si>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</si>
  <si>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</si>
  <si>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</si>
  <si>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</si>
  <si>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</si>
  <si>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</si>
  <si>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</si>
  <si>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</si>
  <si>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</si>
  <si>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</si>
  <si>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</si>
  <si>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</si>
  <si>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</si>
  <si>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</si>
  <si>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</si>
  <si>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</si>
  <si>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</si>
  <si>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</si>
  <si>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</si>
  <si>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</si>
  <si>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</si>
  <si>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</si>
  <si>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</si>
  <si>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</si>
  <si>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</si>
  <si>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</si>
  <si>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</si>
  <si>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</si>
  <si>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</si>
  <si>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</si>
  <si>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</si>
  <si>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</si>
  <si>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</si>
  <si>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</si>
  <si>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</si>
  <si>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</si>
  <si>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</si>
  <si>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</si>
  <si>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</si>
  <si>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</si>
  <si>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</si>
  <si>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</si>
  <si>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</si>
  <si>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</si>
  <si>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</si>
  <si>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</si>
  <si>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</si>
  <si>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</si>
  <si>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</si>
  <si>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</si>
  <si>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</si>
  <si>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</si>
  <si>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</si>
  <si>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</si>
  <si>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</si>
  <si>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</si>
  <si>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</si>
  <si>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</si>
  <si>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</si>
  <si>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</si>
  <si>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</si>
  <si>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</si>
  <si>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</si>
  <si>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</si>
  <si>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</si>
  <si>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</si>
  <si>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</si>
  <si>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</si>
  <si>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</si>
  <si>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</si>
  <si>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</si>
  <si>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</si>
  <si>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</si>
  <si>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</si>
  <si>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</si>
  <si>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</si>
  <si>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</si>
  <si>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</si>
  <si>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</si>
  <si>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</si>
  <si>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</si>
  <si>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</si>
  <si>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</si>
  <si>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</si>
  <si>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</si>
  <si>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</si>
  <si>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</si>
  <si>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</si>
  <si>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</si>
  <si>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</si>
  <si>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</si>
  <si>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</si>
  <si>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</si>
  <si>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</si>
  <si>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</si>
  <si>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</si>
  <si>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</si>
  <si>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</si>
  <si>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</si>
  <si>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</si>
  <si>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</si>
  <si>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</si>
  <si>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</si>
  <si>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</si>
  <si>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</si>
  <si>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</si>
  <si>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</si>
  <si>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</si>
  <si>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</si>
  <si>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</si>
  <si>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</si>
  <si>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</si>
  <si>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</si>
  <si>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</si>
  <si>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</si>
  <si>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</si>
  <si>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</si>
  <si>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</si>
  <si>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</si>
  <si>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</si>
  <si>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</si>
  <si>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</si>
  <si>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</si>
  <si>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</si>
  <si>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</si>
  <si>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</si>
  <si>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</si>
  <si>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</si>
  <si>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</si>
  <si>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</si>
  <si>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</si>
  <si>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</si>
  <si>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</si>
  <si>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</si>
  <si>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</si>
  <si>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</si>
  <si>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</si>
  <si>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</si>
  <si>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</si>
  <si>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</si>
  <si>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</si>
  <si>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</si>
  <si>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</si>
  <si>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</si>
  <si>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</si>
  <si>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</si>
  <si>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</si>
  <si>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</si>
  <si>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</si>
  <si>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</si>
  <si>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</si>
  <si>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</si>
  <si>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</si>
  <si>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</si>
  <si>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</si>
  <si>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</si>
  <si>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</si>
  <si>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</si>
  <si>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</si>
  <si>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</si>
  <si>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</si>
  <si>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</si>
  <si>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</si>
  <si>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</si>
  <si>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</si>
  <si>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</si>
  <si>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</si>
  <si>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</si>
  <si>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</si>
  <si>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</si>
  <si>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</si>
  <si>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</si>
  <si>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</si>
  <si>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</si>
  <si>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</si>
  <si>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</si>
  <si>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</si>
  <si>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</si>
  <si>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</si>
  <si>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</si>
  <si>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</si>
  <si>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</si>
  <si>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</si>
  <si>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</si>
  <si>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</si>
  <si>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</si>
  <si>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</si>
  <si>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</si>
  <si>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</si>
  <si>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</si>
  <si>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</si>
  <si>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</si>
  <si>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</si>
  <si>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</si>
  <si>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</si>
  <si>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</si>
  <si>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</si>
  <si>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</si>
  <si>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</si>
  <si>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</si>
  <si>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</si>
  <si>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</si>
  <si>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</si>
  <si>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</si>
  <si>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</si>
  <si>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</si>
  <si>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</si>
  <si>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</si>
  <si>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</si>
  <si>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</si>
  <si>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</si>
  <si>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</si>
  <si>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</si>
  <si>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</si>
  <si>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</si>
  <si>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</si>
  <si>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</si>
  <si>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</si>
  <si>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</si>
  <si>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</si>
  <si>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</si>
  <si>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</si>
  <si>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</si>
  <si>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</si>
  <si>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</si>
  <si>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</si>
  <si>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</si>
  <si>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</si>
  <si>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</si>
  <si>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</si>
  <si>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</si>
  <si>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</si>
  <si>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</si>
  <si>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</si>
  <si>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</si>
  <si>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</si>
  <si>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</si>
  <si>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</si>
  <si>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</si>
  <si>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</si>
  <si>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</si>
  <si>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</si>
  <si>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</si>
  <si>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</si>
  <si>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</si>
  <si>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</si>
  <si>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</si>
  <si>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</si>
  <si>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</si>
  <si>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</si>
  <si>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</si>
  <si>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</si>
  <si>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</si>
  <si>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</si>
  <si>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</si>
  <si>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</si>
  <si>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</si>
  <si>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</si>
  <si>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</si>
  <si>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</si>
  <si>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</si>
  <si>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</si>
  <si>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</si>
  <si>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</si>
  <si>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</si>
  <si>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</si>
  <si>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</si>
  <si>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</si>
  <si>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</si>
  <si>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</si>
  <si>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</si>
  <si>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</si>
  <si>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</si>
  <si>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</si>
  <si>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</si>
  <si>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</si>
  <si>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</si>
  <si>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</si>
  <si>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</si>
  <si>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</si>
  <si>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</si>
  <si>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</si>
  <si>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</si>
  <si>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</si>
  <si>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</si>
  <si>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</si>
  <si>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</si>
  <si>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</si>
  <si>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</si>
  <si>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</si>
  <si>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</si>
  <si>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</si>
  <si>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</si>
  <si>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</si>
  <si>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</si>
  <si>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</si>
  <si>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</si>
  <si>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</si>
  <si>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</si>
  <si>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</si>
  <si>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</si>
  <si>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</si>
  <si>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</si>
  <si>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</si>
  <si>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</si>
  <si>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</si>
  <si>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</si>
  <si>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</si>
  <si>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</si>
  <si>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</si>
  <si>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</si>
  <si>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</si>
  <si>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</si>
  <si>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</si>
  <si>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</si>
  <si>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</si>
  <si>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</si>
  <si>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</si>
  <si>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</si>
  <si>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</si>
  <si>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</si>
  <si>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</si>
  <si>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</si>
  <si>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</si>
  <si>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</si>
  <si>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</si>
  <si>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</si>
  <si>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</si>
  <si>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</si>
  <si>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</si>
  <si>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</si>
  <si>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</si>
  <si>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</si>
  <si>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</si>
  <si>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</si>
  <si>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</si>
  <si>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</si>
  <si>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</si>
  <si>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</si>
  <si>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</si>
  <si>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</si>
  <si>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</si>
  <si>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</si>
  <si>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</si>
  <si>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</si>
  <si>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</si>
  <si>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</si>
  <si>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</si>
  <si>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</si>
  <si>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</si>
  <si>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</si>
  <si>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</si>
  <si>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</si>
  <si>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</si>
  <si>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</si>
  <si>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</si>
  <si>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</si>
  <si>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</si>
  <si>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</si>
  <si>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</si>
  <si>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</si>
  <si>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</si>
  <si>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</si>
  <si>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</si>
  <si>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</si>
  <si>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</si>
  <si>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</si>
  <si>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</si>
  <si>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</si>
  <si>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</si>
  <si>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</si>
  <si>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</si>
  <si>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</si>
  <si>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</si>
  <si>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</si>
  <si>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</si>
  <si>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</si>
  <si>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</si>
  <si>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</si>
  <si>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</si>
  <si>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</si>
  <si>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</si>
  <si>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</si>
  <si>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PCM-20251206-00000791</t>
  </si>
  <si>
    <t>EM team need 60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</si>
  <si>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</si>
  <si>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</si>
  <si>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</si>
  <si>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</si>
  <si>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</si>
  <si>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</si>
  <si>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</si>
  <si>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</si>
  <si>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</si>
  <si>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</si>
  <si>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</si>
  <si>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PCM-20251206-00000586</t>
  </si>
  <si>
    <t>Major  issue on Rec MCU In progress with I Care to replace</t>
  </si>
  <si>
    <t>PCM-20251206-00000754</t>
  </si>
  <si>
    <t>ETA 60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</si>
  <si>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</si>
  <si>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</si>
  <si>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</si>
  <si>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</si>
  <si>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</si>
  <si>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</si>
  <si>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</si>
  <si>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</si>
  <si>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</si>
  <si>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</si>
  <si>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</si>
  <si>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</si>
  <si>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PCM-20251206-00000818</t>
  </si>
  <si>
    <t>EM Team on the way ETA: 30 Mins</t>
  </si>
  <si>
    <t>PCM-20251206-00000836</t>
  </si>
  <si>
    <t>PCM-20251206-00000606</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</si>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</sst>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4" totalsRowShown="0" headerRowDxfId="79" dataDxfId="78" headerRowBorderDxfId="76" tableBorderDxfId="77" totalsRowBorderDxfId="75">
  <autoFilter ref="A1:L2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334.54443344907486</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75" t="s">
        <v>20422</v>
      </c>
      <c r="E3" s="123" t="s">
        <v>39106</v>
      </c>
      <c r="F3" s="122">
        <v>45997.477708333332</v>
      </c>
      <c r="G3" s="121">
        <f ca="1">IFERROR(NOW()-F3,"-")</f>
        <v>1.5151041669014376E-2</v>
      </c>
      <c r="H3" s="122">
        <v>45997.470069444447</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45997.492859375001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45997.492859375001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45997.492859375001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45997.492859375001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45997.492859375001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45997.492859375001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45997.492859375001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45997.492859375001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45997.492859375001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45997.492859375001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45997.492859375001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45997.492859375001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45997.492859375001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45997.492859375001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45997.492859375001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45997.492859375001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45997.492859375001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45997.492859375001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45997.492859375001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45997.492859375001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45997.492859375001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45997.492859375001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45997.492859375001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45997.492859375001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45997.492859375001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45997.492859375001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45997.492859375001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45997.492859375001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45997.492859375001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45997.492859375001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45997.492859375001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45997.492859375001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45997.492859375001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45997.492859375001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45997.492859375001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45997.492859375001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45997.492859375001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45997.492859375001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45997.492859375001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45997.492859375001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45997.492859375001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45997.492859375001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45997.492859375001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45997.492859375001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45997.492859375001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45997.492859375001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45997.492859375001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45997.492859375001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45997.492859375001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45997.492859375001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45997.492859375001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45997.492859375001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45997.492859375001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45997.492859375001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45997.492859375001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45997.492859375001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45997.492859375001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45997.492859375001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45997.492859375001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45997.492859375001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45997.492859375001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45997.492859375001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45997.492859375001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45997.492859375001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45997.492859375001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45997.492859375001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45997.492859375001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45997.492859375001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45997.492859375001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45997.492859375001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45997.492859375001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45997.492859375001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45997.492859375001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45997.492859375001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45997.492859375001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45997.492859375001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45997.492859375001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45997.492859375001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45997.492859375001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45997.492859375001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45997.492859375001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45997.492859375001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45997.492859375001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45997.492859375001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45997.492859375001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45997.492859375001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45997.492859375001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45997.492859375001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45997.492859375001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45997.492859375001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45997.492859375001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45997.492859375001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45997.492859375001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45997.492859375001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45997.492859375001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45997.492859375001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45997.492859375001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45997.492859375001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45997.492859375001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45997.492859375001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45997.492859375001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45997.492859375001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45997.492859375001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45997.492859375001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45997.492859375001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45997.492859375001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45997.492859375001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45997.492859375001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45997.492859375001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45997.492859375001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45997.492859375001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45997.492859375001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45997.492859375001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45997.492859375001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45997.492859375001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45997.492859375001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45997.492859375001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45997.492859375001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45997.492859375001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45997.492859375001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45997.492859375001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45997.492859375001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45997.492859375001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45997.492859375001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45997.492859375001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45997.492859375001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45997.492859375001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45997.492859375001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45997.492859375001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45997.492859375001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45997.492859375001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45997.492859375001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45997.492859375001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45997.492859375001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45997.492859375001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45997.492859375001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45997.492859375001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45997.492859375001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45997.492859375001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45997.492859375001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45997.492859375001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45997.492859375001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45997.492859375001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45997.492859375001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45997.492859375001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45997.492859375001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45997.492859375001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45997.492859375001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45997.492859375001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45997.492859375001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45997.492859375001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45997.492859375001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45997.492859375001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45997.492859375001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45997.492859375001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45997.492859375001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45997.492859375001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45997.492859375001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45997.492859375001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45997.492859375001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45997.492859375001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45997.492859375001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45997.492859375001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45997.492859375001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45997.492859375001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45997.492859375001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45997.492859375001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45997.492859375001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45997.492859375001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45997.492859375001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45997.492859375001</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45997.492859375001</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45997.492859375001</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45997.492859375001</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45997.492859375001</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45997.492859375001</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45997.492859375001</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45997.492859375001</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45997.492859375001</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45997.492859375001</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45997.492859375001</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45997.492859375001</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45997.492859375001</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45997.492859375001</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45997.492859375001</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45997.492859375001</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45997.492859375001</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45997.492859375001</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45997.492859375001</v>
      </c>
      <c r="H192" s="122"/>
      <c r="I192" s="124" t="str">
        <f>IFERROR(VLOOKUP(D192,DB!A:F,6,0),"")</f>
        <v/>
      </c>
      <c r="J192" s="124" t="str">
        <f>IFERROR(VLOOKUP(D192,DB!A:G,7,0),"")</f>
        <v/>
      </c>
      <c r="K192" s="120"/>
      <c r="L192" s="119" t="str">
        <f>IFERROR(VLOOKUP(D192,DB!A:I,9,0),"")</f>
        <v/>
      </c>
    </row>
    <row r="193" spans="1:12" ht="15" customHeight="1">
      <c r="A193" s="125"/>
      <c r="B193" s="124" t="str">
        <f>IFERROR(VLOOKUP(D193,DB!A:K,11,0),"")</f>
        <v/>
      </c>
      <c r="C193" s="124"/>
      <c r="D193" s="56"/>
      <c r="E193" s="123"/>
      <c r="F193" s="122"/>
      <c r="G193" s="121">
        <f ca="1">IFERROR(NOW()-F193,"-")</f>
        <v>45997.492859375001</v>
      </c>
      <c r="H193" s="122"/>
      <c r="I193" s="124" t="str">
        <f>IFERROR(VLOOKUP(D193,DB!A:F,6,0),"")</f>
        <v/>
      </c>
      <c r="J193" s="124" t="str">
        <f>IFERROR(VLOOKUP(D193,DB!A:G,7,0),"")</f>
        <v/>
      </c>
      <c r="K193" s="120"/>
      <c r="L193" s="119" t="str">
        <f>IFERROR(VLOOKUP(D193,DB!A:I,9,0),"")</f>
        <v/>
      </c>
    </row>
    <row r="194" spans="1:12" ht="15" customHeight="1">
      <c r="A194" s="125"/>
      <c r="B194" s="124" t="str">
        <f>IFERROR(VLOOKUP(D194,DB!A:K,11,0),"")</f>
        <v/>
      </c>
      <c r="C194" s="124"/>
      <c r="D194" s="56"/>
      <c r="E194" s="123"/>
      <c r="F194" s="122"/>
      <c r="G194" s="121">
        <f ca="1">IFERROR(NOW()-F194,"-")</f>
        <v>45997.492859375001</v>
      </c>
      <c r="H194" s="122"/>
      <c r="I194" s="124" t="str">
        <f>IFERROR(VLOOKUP(D194,DB!A:F,6,0),"")</f>
        <v/>
      </c>
      <c r="J194" s="124" t="str">
        <f>IFERROR(VLOOKUP(D194,DB!A:G,7,0),"")</f>
        <v/>
      </c>
      <c r="K194" s="120"/>
      <c r="L194" s="119" t="str">
        <f>IFERROR(VLOOKUP(D194,DB!A:I,9,0),"")</f>
        <v/>
      </c>
    </row>
    <row r="195" spans="1:12" ht="15" customHeight="1">
      <c r="A195" s="125"/>
      <c r="B195" s="124" t="str">
        <f>IFERROR(VLOOKUP(D195,DB!A:K,11,0),"")</f>
        <v/>
      </c>
      <c r="C195" s="124"/>
      <c r="D195" s="56"/>
      <c r="E195" s="123"/>
      <c r="F195" s="122"/>
      <c r="G195" s="121">
        <f ca="1">IFERROR(NOW()-F195,"-")</f>
        <v>45997.492859375001</v>
      </c>
      <c r="H195" s="122"/>
      <c r="I195" s="124" t="str">
        <f>IFERROR(VLOOKUP(D195,DB!A:F,6,0),"")</f>
        <v/>
      </c>
      <c r="J195" s="124" t="str">
        <f>IFERROR(VLOOKUP(D195,DB!A:G,7,0),"")</f>
        <v/>
      </c>
      <c r="K195" s="120"/>
      <c r="L195" s="119" t="str">
        <f>IFERROR(VLOOKUP(D195,DB!A:I,9,0),"")</f>
        <v/>
      </c>
    </row>
    <row r="196" spans="1:12" ht="15" customHeight="1">
      <c r="A196" s="125"/>
      <c r="B196" s="124" t="str">
        <f>IFERROR(VLOOKUP(D196,DB!A:K,11,0),"")</f>
        <v/>
      </c>
      <c r="C196" s="124"/>
      <c r="D196" s="56"/>
      <c r="E196" s="123"/>
      <c r="F196" s="122"/>
      <c r="G196" s="121">
        <f ca="1">IFERROR(NOW()-F196,"-")</f>
        <v>45997.492859375001</v>
      </c>
      <c r="H196" s="122"/>
      <c r="I196" s="124" t="str">
        <f>IFERROR(VLOOKUP(D196,DB!A:F,6,0),"")</f>
        <v/>
      </c>
      <c r="J196" s="124" t="str">
        <f>IFERROR(VLOOKUP(D196,DB!A:G,7,0),"")</f>
        <v/>
      </c>
      <c r="K196" s="120"/>
      <c r="L196" s="119" t="str">
        <f>IFERROR(VLOOKUP(D196,DB!A:I,9,0),"")</f>
        <v/>
      </c>
    </row>
  </sheetData>
  <customSheetViews>
    <customSheetView guid="{F6042A99-DD27-4453-835D-0834D95730CC}" filter="1" showAutoFilter="1">
      <pageMargins left="0" right="0" top="0" bottom="0" header="0" footer="0"/>
      <autoFilter ref="B1:M1" xr:uid="{76796583-A15A-4F47-B513-24A683B0ECA0}"/>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4"/>
  <sheetViews>
    <sheetView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172.49302141203952</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13.10544039351953</v>
      </c>
      <c r="H4" s="97">
        <v>45984.381168981483</v>
      </c>
      <c r="I4" s="18" t="str">
        <f>IFERROR(VLOOKUP(D4,DB!A:F,6,0),"")</f>
        <v>SCECO</v>
      </c>
      <c r="J4" s="18" t="str">
        <f>IFERROR(VLOOKUP(D4,DB!A:G,7,0),"")</f>
        <v>Vandalized</v>
      </c>
      <c r="K4" s="19" t="s">
        <v>39117</v>
      </c>
      <c r="L4" s="18" t="str">
        <f>IFERROR(VLOOKUP(D4,DB!A:I,9,0),"")</f>
        <v>Latis</v>
      </c>
    </row>
    <row r="5" spans="1:12" s="154" customFormat="1" ht="31.5" customHeight="1">
      <c r="A5" s="155" t="s">
        <v>39118</v>
      </c>
      <c r="B5" s="58" t="str">
        <f>IFERROR(VLOOKUP(D5,DB!A:K,11,0),"")</f>
        <v>R2</v>
      </c>
      <c r="C5" s="58">
        <v>1</v>
      </c>
      <c r="D5" s="58" t="s">
        <v>22828</v>
      </c>
      <c r="E5" s="81" t="s">
        <v>39119</v>
      </c>
      <c r="F5" s="71">
        <v>45997.355381944442</v>
      </c>
      <c r="G5" s="72">
        <f ca="1">IFERROR(NOW()-F5,"-")</f>
        <v>0.13747743055864703</v>
      </c>
      <c r="H5" s="71">
        <v>45997.339432870373</v>
      </c>
      <c r="I5" s="58" t="str">
        <f>IFERROR(VLOOKUP(D5,DB!A:F,6,0),"")</f>
        <v>SCECO</v>
      </c>
      <c r="J5" s="58" t="str">
        <f>IFERROR(VLOOKUP(D5,DB!A:G,7,0),"")</f>
        <v>Dead</v>
      </c>
      <c r="K5" s="82" t="s">
        <v>39120</v>
      </c>
      <c r="L5" s="58" t="str">
        <f>IFERROR(VLOOKUP(D5,DB!A:I,9,0),"")</f>
        <v>Latis</v>
      </c>
    </row>
    <row r="6" spans="1:12" s="154" customFormat="1" ht="31.5" customHeight="1">
      <c r="A6" s="155" t="s">
        <v>39121</v>
      </c>
      <c r="B6" s="58" t="str">
        <f>IFERROR(VLOOKUP(D6,DB!A:K,11,0),"")</f>
        <v>R2</v>
      </c>
      <c r="C6" s="58">
        <v>1</v>
      </c>
      <c r="D6" s="58" t="s">
        <v>9976</v>
      </c>
      <c r="E6" s="81" t="s">
        <v>39119</v>
      </c>
      <c r="F6" s="71">
        <v>45997.395358796297</v>
      </c>
      <c r="G6" s="72">
        <f ca="1">IFERROR(NOW()-F6,"-")</f>
        <v>9.7500578704057261E-2</v>
      </c>
      <c r="H6" s="83">
        <v>45997.389201388891</v>
      </c>
      <c r="I6" s="58" t="str">
        <f>IFERROR(VLOOKUP(D6,DB!A:F,6,0),"")</f>
        <v>SCECO</v>
      </c>
      <c r="J6" s="58" t="str">
        <f>IFERROR(VLOOKUP(D6,DB!A:G,7,0),"")</f>
        <v>Good</v>
      </c>
      <c r="K6" s="82" t="s">
        <v>39122</v>
      </c>
      <c r="L6" s="58" t="str">
        <f>IFERROR(VLOOKUP(D6,DB!A:I,9,0),"")</f>
        <v>Latis</v>
      </c>
    </row>
    <row r="7" spans="1:12" ht="31.5" customHeight="1">
      <c r="A7" s="155" t="s">
        <v>39123</v>
      </c>
      <c r="B7" s="58" t="s">
        <v>27</v>
      </c>
      <c r="C7" s="58">
        <v>1</v>
      </c>
      <c r="D7" s="58" t="s">
        <v>24706</v>
      </c>
      <c r="E7" s="81" t="s">
        <v>39119</v>
      </c>
      <c r="F7" s="71">
        <v>45997.460173611114</v>
      </c>
      <c r="G7" s="72">
        <v>1.7314814814814814E-2</v>
      </c>
      <c r="H7" s="83">
        <v>45997.443831018521</v>
      </c>
      <c r="I7" s="58" t="s">
        <v>22</v>
      </c>
      <c r="J7" s="58" t="s">
        <v>23</v>
      </c>
      <c r="K7" s="82" t="s">
        <v>39124</v>
      </c>
      <c r="L7" s="58" t="s">
        <v>8215</v>
      </c>
    </row>
    <row r="8" spans="1:12" ht="31.5" customHeight="1">
      <c r="A8" s="96"/>
      <c r="B8" s="18" t="str">
        <f>IFERROR(VLOOKUP(D8,DB!A:K,11,0),"")</f>
        <v/>
      </c>
      <c r="C8" s="18"/>
      <c r="D8" s="18"/>
      <c r="E8" s="18"/>
      <c r="F8" s="97"/>
      <c r="G8" s="98">
        <f ca="1">IFERROR(NOW()-F8,"-")</f>
        <v>45997.492859375001</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45997.492859375001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45997.492859375001</v>
      </c>
      <c r="H10" s="97"/>
      <c r="I10" s="18" t="str">
        <f>IFERROR(VLOOKUP(D10,DB!A:F,6,0),"")</f>
        <v/>
      </c>
      <c r="J10" s="18" t="str">
        <f>IFERROR(VLOOKUP(D10,DB!A:G,7,0),"")</f>
        <v/>
      </c>
      <c r="K10" s="19"/>
      <c r="L10" s="18" t="str">
        <f>IFERROR(VLOOKUP(D10,DB!A:I,9,0),"")</f>
        <v/>
      </c>
    </row>
    <row r="11" spans="1:12" ht="31.5" customHeight="1">
      <c r="A11" s="96"/>
      <c r="B11" s="18" t="str">
        <f>IFERROR(VLOOKUP(D11,DB!A:K,11,0),"")</f>
        <v>R2</v>
      </c>
      <c r="C11" s="18"/>
      <c r="D11" s="18" t="s">
        <v>22979</v>
      </c>
      <c r="E11" s="18"/>
      <c r="F11" s="97"/>
      <c r="G11" s="98">
        <f ca="1">IFERROR(NOW()-F11,"-")</f>
        <v>45997.492859375001</v>
      </c>
      <c r="H11" s="97"/>
      <c r="I11" s="18" t="str">
        <f>IFERROR(VLOOKUP(D11,DB!A:F,6,0),"")</f>
        <v>SCECO</v>
      </c>
      <c r="J11" s="18" t="str">
        <f>IFERROR(VLOOKUP(D11,DB!A:G,7,0),"")</f>
        <v>Vandalized</v>
      </c>
      <c r="K11" s="19"/>
      <c r="L11" s="18" t="str">
        <f>IFERROR(VLOOKUP(D11,DB!A:I,9,0),"")</f>
        <v>Latis</v>
      </c>
    </row>
    <row r="12" spans="1:12" ht="31.5" customHeight="1">
      <c r="A12" s="96"/>
      <c r="B12" s="18" t="str">
        <f>IFERROR(VLOOKUP(D12,DB!A:K,11,0),"")</f>
        <v/>
      </c>
      <c r="C12" s="18"/>
      <c r="D12" s="18"/>
      <c r="E12" s="18"/>
      <c r="F12" s="97"/>
      <c r="G12" s="98">
        <f ca="1">IFERROR(NOW()-F12,"-")</f>
        <v>45997.492859375001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45997.492859375001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45997.492859375001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45997.492859375001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45997.492859375001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45997.492859375001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45997.492859375001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45997.492859375001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45997.492859375001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45997.492859375001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45997.492859375001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45997.492859375001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45997.492859375001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45997.492859375001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45997.492859375001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45997.492859375001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45997.492859375001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45997.492859375001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45997.492859375001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45997.492859375001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45997.492859375001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45997.492859375001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45997.492859375001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45997.492859375001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45997.492859375001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45997.492859375001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45997.492859375001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45997.492859375001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45997.492859375001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45997.492859375001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45997.492859375001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45997.492859375001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45997.492859375001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45997.492859375001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45997.492859375001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45997.492859375001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45997.492859375001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45997.492859375001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45997.492859375001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45997.492859375001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45997.492859375001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45997.492859375001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45997.492859375001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45997.492859375001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45997.492859375001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45997.492859375001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45997.492859375001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45997.492859375001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45997.492859375001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45997.492859375001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45997.492859375001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45997.492859375001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45997.492859375001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45997.492859375001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45997.492859375001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45997.492859375001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45997.492859375001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45997.492859375001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45997.492859375001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45997.492859375001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45997.492859375001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45997.492859375001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45997.492859375001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45997.492859375001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45997.492859375001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45997.492859375001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45997.492859375001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45997.492859375001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45997.492859375001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45997.492859375001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45997.492859375001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45997.492859375001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45997.492859375001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45997.492859375001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45997.492859375001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45997.492859375001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45997.492859375001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45997.492859375001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45997.492859375001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45997.492859375001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45997.492859375001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45997.492859375001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45997.492859375001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45997.492859375001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45997.492859375001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45997.492859375001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45997.492859375001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45997.492859375001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45997.492859375001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45997.492859375001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45997.492859375001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45997.492859375001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45997.492859375001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45997.492859375001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45997.492859375001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45997.492859375001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45997.492859375001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45997.492859375001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45997.492859375001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45997.492859375001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45997.492859375001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45997.492859375001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45997.492859375001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45997.492859375001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45997.492859375001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45997.492859375001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45997.492859375001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45997.492859375001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45997.492859375001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45997.492859375001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45997.492859375001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45997.492859375001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45997.492859375001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45997.492859375001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45997.492859375001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45997.492859375001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45997.492859375001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45997.492859375001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45997.492859375001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45997.492859375001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45997.492859375001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45997.492859375001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45997.492859375001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45997.492859375001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45997.492859375001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45997.492859375001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45997.492859375001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45997.492859375001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45997.492859375001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45997.492859375001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45997.492859375001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45997.492859375001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45997.492859375001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45997.492859375001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45997.492859375001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45997.492859375001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45997.492859375001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45997.492859375001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45997.492859375001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45997.492859375001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45997.492859375001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45997.492859375001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45997.492859375001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45997.492859375001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45997.492859375001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45997.492859375001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45997.492859375001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45997.492859375001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45997.492859375001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45997.492859375001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45997.492859375001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45997.492859375001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45997.492859375001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45997.492859375001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45997.492859375001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45997.492859375001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45997.492859375001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45997.492859375001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45997.492859375001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45997.492859375001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45997.492859375001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45997.492859375001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45997.492859375001</v>
      </c>
      <c r="H174" s="97"/>
      <c r="I174" s="18" t="str">
        <f>IFERROR(VLOOKUP(D174,DB!A:F,6,0),"")</f>
        <v/>
      </c>
      <c r="J174" s="18" t="str">
        <f>IFERROR(VLOOKUP(D174,DB!A:G,7,0),"")</f>
        <v/>
      </c>
      <c r="K174" s="19"/>
      <c r="L174" s="18" t="str">
        <f>IFERROR(VLOOKUP(D174,DB!A:I,9,0),"")</f>
        <v/>
      </c>
    </row>
    <row r="175" spans="1:12" ht="31.5" customHeight="1">
      <c r="A175" s="149"/>
      <c r="B175" s="150" t="str">
        <f>IFERROR(VLOOKUP(D175,DB!A:K,11,0),"")</f>
        <v/>
      </c>
      <c r="C175" s="150"/>
      <c r="D175" s="150"/>
      <c r="E175" s="150"/>
      <c r="F175" s="151"/>
      <c r="G175" s="152">
        <f ca="1">IFERROR(NOW()-F175,"-")</f>
        <v>45997.492859375001</v>
      </c>
      <c r="H175" s="151"/>
      <c r="I175" s="150" t="str">
        <f>IFERROR(VLOOKUP(D175,DB!A:F,6,0),"")</f>
        <v/>
      </c>
      <c r="J175" s="150" t="str">
        <f>IFERROR(VLOOKUP(D175,DB!A:G,7,0),"")</f>
        <v/>
      </c>
      <c r="K175" s="153"/>
      <c r="L175" s="150" t="str">
        <f>IFERROR(VLOOKUP(D175,DB!A:I,9,0),"")</f>
        <v/>
      </c>
    </row>
    <row r="176" spans="1:12" ht="31.5" customHeight="1">
      <c r="A176" s="96"/>
      <c r="B176" s="18" t="str">
        <f>IFERROR(VLOOKUP(D176,DB!A:K,11,0),"")</f>
        <v/>
      </c>
      <c r="C176" s="18"/>
      <c r="D176" s="18"/>
      <c r="E176" s="18"/>
      <c r="F176" s="97"/>
      <c r="G176" s="98">
        <f ca="1">IFERROR(NOW()-F176,"-")</f>
        <v>45997.492859375001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45997.492859375001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45997.492859375001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45997.492859375001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45997.492859375001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45997.492859375001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45997.492859375001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45997.492859375001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45997.492859375001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45997.492859375001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45997.492859375001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45997.492859375001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45997.492859375001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45997.492859375001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45997.492859375001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45997.492859375001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45997.492859375001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45997.492859375001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45997.492859375001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45997.492859375001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45997.492859375001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45997.492859375001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45997.492859375001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45997.492859375001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45997.492859375001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45997.492859375001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45997.492859375001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45997.492859375001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45997.492859375001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45997.492859375001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45997.492859375001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45997.492859375001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45997.492859375001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45997.492859375001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45997.492859375001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45997.492859375001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45997.492859375001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45997.492859375001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45997.492859375001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45997.492859375001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45997.492859375001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45997.492859375001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45997.492859375001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45997.492859375001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45997.492859375001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45997.492859375001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45997.492859375001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45997.492859375001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45997.492859375001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45997.492859375001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45997.492859375001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45997.492859375001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45997.492859375001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45997.492859375001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45997.492859375001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45997.492859375001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45997.492859375001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45997.492859375001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45997.492859375001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45997.492859375001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45997.492859375001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45997.492859375001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45997.492859375001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45997.492859375001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45997.492859375001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45997.492859375001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45997.492859375001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45997.492859375001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45997.492859375001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45997.492859375001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45997.492859375001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45997.492859375001</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45997.492859375001</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45997.492859375001</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45997.492859375001</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45997.492859375001</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45997.492859375001</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45997.492859375001</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45997.492859375001</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45997.492859375001</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45997.492859375001</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45997.492859375001</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45997.492859375001</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45997.492859375001</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45997.492859375001</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45997.492859375001</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45997.492859375001</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45997.492859375001</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45997.492859375001</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45997.492859375001</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45997.492859375001</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45997.492859375001</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45997.492859375001</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45997.492859375001</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45997.492859375001</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45997.492859375001</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45997.492859375001</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45997.492859375001</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45997.492859375001</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45997.492859375001</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45997.492859375001</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45997.492859375001</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45997.492859375001</v>
      </c>
      <c r="H278" s="97"/>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7"/>
      <c r="G279" s="98">
        <f ca="1">IFERROR(NOW()-F279,"-")</f>
        <v>45997.492859375001</v>
      </c>
      <c r="H279" s="97"/>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7"/>
      <c r="G280" s="98">
        <f ca="1">IFERROR(NOW()-F280,"-")</f>
        <v>45997.492859375001</v>
      </c>
      <c r="H280" s="97"/>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7"/>
      <c r="G281" s="98">
        <f ca="1">IFERROR(NOW()-F281,"-")</f>
        <v>45997.492859375001</v>
      </c>
      <c r="H281" s="97"/>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7"/>
      <c r="G282" s="98">
        <f ca="1">IFERROR(NOW()-F282,"-")</f>
        <v>45997.492859375001</v>
      </c>
      <c r="H282" s="97"/>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7"/>
      <c r="G283" s="98">
        <f ca="1">IFERROR(NOW()-F283,"-")</f>
        <v>45997.492859375001</v>
      </c>
      <c r="H283" s="97"/>
      <c r="I283" s="18" t="str">
        <f>IFERROR(VLOOKUP(D283,DB!A:F,6,0),"")</f>
        <v/>
      </c>
      <c r="J283" s="18" t="str">
        <f>IFERROR(VLOOKUP(D283,DB!A:G,7,0),"")</f>
        <v/>
      </c>
      <c r="K283" s="19"/>
      <c r="L283" s="18" t="str">
        <f>IFERROR(VLOOKUP(D283,DB!A:I,9,0),"")</f>
        <v/>
      </c>
    </row>
    <row r="284" spans="1:12" ht="31.5" customHeight="1">
      <c r="A284" s="149"/>
      <c r="B284" s="150" t="str">
        <f>IFERROR(VLOOKUP(D284,DB!A:K,11,0),"")</f>
        <v/>
      </c>
      <c r="C284" s="150"/>
      <c r="D284" s="150"/>
      <c r="E284" s="150"/>
      <c r="F284" s="151"/>
      <c r="G284" s="152">
        <f ca="1">IFERROR(NOW()-F284,"-")</f>
        <v>45997.492859375001</v>
      </c>
      <c r="H284" s="151"/>
      <c r="I284" s="150" t="str">
        <f>IFERROR(VLOOKUP(D284,DB!A:F,6,0),"")</f>
        <v/>
      </c>
      <c r="J284" s="150" t="str">
        <f>IFERROR(VLOOKUP(D284,DB!A:G,7,0),"")</f>
        <v/>
      </c>
      <c r="K284" s="153"/>
      <c r="L284" s="150" t="str">
        <f>IFERROR(VLOOKUP(D284,DB!A:I,9,0),"")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45997.492859375001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45997.492859375001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45997.492859375001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45997.492859375001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45997.492859375001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45997.492859375001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45997.492859375001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45997.492859375001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45997.492859375001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45997.492859375001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45997.492859375001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45997.492859375001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45997.492859375001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45997.492859375001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45997.492859375001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45997.492859375001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45997.492859375001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45997.492859375001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45997.492859375001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45997.492859375001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45997.492859375001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45997.492859375001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45997.492859375001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45997.492859375001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45997.492859375001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45997.492859375001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45997.492859375001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45997.492859375001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45997.492859375001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45997.492859375001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45997.492859375001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45997.492859375001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45997.492859375001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45997.492859375001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45997.492859375001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45997.492859375001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45997.492859375001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45997.492859375001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45997.492859375001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45997.492859375001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45997.492859375001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45997.492859375001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45997.492859375001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45997.492859375001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45997.492859375001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45997.492859375001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45997.492859375001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45997.492859375001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45997.492859375001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45997.492859375001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45997.492859375001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45997.492859375001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45997.492859375001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45997.492859375001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45997.492859375001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45997.492859375001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45997.492859375001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45997.492859375001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45997.492859375001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45997.492859375001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45997.492859375001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45997.492859375001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45997.492859375001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45997.492859375001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45997.492859375001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45997.492859375001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45997.492859375001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45997.492859375001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45997.492859375001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45997.492859375001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45997.492859375001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45997.492859375001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45997.492859375001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45997.492859375001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45997.492859375001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45997.492859375001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45997.492859375001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45997.492859375001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45997.492859375001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45997.492859375001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45997.492859375001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45997.492859375001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45997.492859375001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45997.492859375001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45997.492859375001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45997.492859375001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45997.492859375001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45997.492859375001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45997.492859375001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45997.492859375001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45997.492859375001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45997.492859375001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45997.492859375001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45997.492859375001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45997.492859375001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45997.492859375001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45997.492859375001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45997.492859375001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45997.492859375001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45997.492859375001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45997.492859375001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45997.492859375001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45997.492859375001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45997.492859375001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45997.492859375001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45997.492859375001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45997.492859375001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45997.492859375001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45997.492859375001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45997.492859375001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45997.492859375001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45997.492859375001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45997.492859375001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45997.492859375001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45997.492859375001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45997.492859375001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45997.492859375001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45997.492859375001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45997.492859375001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45997.492859375001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45997.492859375001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45997.492859375001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45997.492859375001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45997.492859375001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45997.492859375001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45997.492859375001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45997.492859375001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45997.492859375001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45997.492859375001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45997.492859375001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45997.492859375001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45997.492859375001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45997.492859375001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45997.492859375001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45997.492859375001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45997.492859375001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45997.492859375001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45997.492859375001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45997.492859375001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45997.492859375001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45997.492859375001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45997.492859375001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45997.492859375001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45997.492859375001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45997.492859375001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45997.492859375001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45997.492859375001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45997.492859375001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45997.492859375001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45997.492859375001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45997.492859375001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45997.492859375001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45997.492859375001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45997.492859375001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45997.492859375001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45997.492859375001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45997.492859375001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45997.492859375001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45997.492859375001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45997.492859375001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45997.492859375001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45997.492859375001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45997.492859375001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45997.492859375001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45997.492859375001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45997.492859375001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45997.492859375001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45997.492859375001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45997.492859375001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45997.492859375001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45997.492859375001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45997.492859375001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45997.492859375001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45997.492859375001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45997.492859375001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45997.492859375001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45997.492859375001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45997.492859375001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45997.492859375001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45997.492859375001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45997.492859375001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45997.492859375001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45997.492859375001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45997.492859375001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45997.492859375001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45997.492859375001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45997.492859375001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45997.492859375001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45997.492859375001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45997.492859375001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45997.492859375001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45997.492859375001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45997.492859375001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45997.492859375001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45997.492859375001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45997.492859375001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45997.492859375001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45997.492859375001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45997.492859375001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45997.492859375001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45997.492859375001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45997.492859375001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45997.492859375001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45997.492859375001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45997.492859375001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45997.492859375001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45997.492859375001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45997.492859375001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45997.492859375001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45997.492859375001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45997.492859375001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45997.492859375001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45997.492859375001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45997.492859375001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45997.492859375001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45997.492859375001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45997.492859375001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45997.492859375001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45997.492859375001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45997.492859375001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45997.492859375001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45997.492859375001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45997.492859375001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45997.492859375001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45997.492859375001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45997.492859375001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45997.492859375001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45997.492859375001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45997.492859375001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45997.492859375001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45997.492859375001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45997.492859375001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45997.492859375001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45997.492859375001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45997.492859375001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45997.492859375001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45997.492859375001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45997.492859375001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45997.492859375001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45997.492859375001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45997.492859375001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45997.492859375001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45997.492859375001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45997.492859375001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45997.492859375001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45997.492859375001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45997.492859375001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45997.492859375001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45997.492859375001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45997.492859375001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45997.492859375001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45997.492859375001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45997.492859375001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45997.492859375001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45997.492859375001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45997.492859375001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45997.492859375001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45997.492859375001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45997.492859375001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45997.492859375001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45997.492859375001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45997.492859375001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45997.492859375001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45997.492859375001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45997.492859375001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45997.492859375001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45997.492859375001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45997.492859375001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45997.492859375001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45997.492859375001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45997.492859375001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45997.492859375001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45997.492859375001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45997.492859375001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45997.492859375001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45997.492859375001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45997.492859375001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45997.492859375001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45997.492859375001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45997.492859375001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45997.492859375001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45997.492859375001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45997.492859375001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45997.492859375001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45997.492859375001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45997.492859375001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45997.492859375001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45997.492859375001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45997.492859375001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45997.492859375001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45997.492859375001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45997.492859375001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45997.492859375001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45997.492859375001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45997.492859375001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45997.492859375001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45997.492859375001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45997.492859375001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45997.492859375001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45997.492859375001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45997.492859375001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45997.492859375001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45997.492859375001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45997.492859375001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45997.492859375001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45997.492859375001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45997.492859375001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45997.492859375001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45997.492859375001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45997.492859375001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45997.492859375001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45997.492859375001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45997.492859375001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45997.492859375001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45997.492859375001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45997.492859375001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45997.492859375001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45997.492859375001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45997.492859375001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45997.492859375001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45997.492859375001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45997.492859375001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45997.492859375001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45997.492859375001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45997.492859375001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45997.492859375001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45997.492859375001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45997.492859375001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45997.492859375001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45997.492859375001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45997.492859375001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45997.492859375001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45997.492859375001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45997.492859375001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45997.492859375001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45997.492859375001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45997.492859375001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45997.492859375001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45997.492859375001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45997.492859375001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45997.492859375001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45997.492859375001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45997.492859375001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45997.492859375001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45997.492859375001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45997.492859375001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45997.492859375001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45997.492859375001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45997.492859375001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45997.492859375001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45997.492859375001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45997.492859375001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45997.492859375001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45997.492859375001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45997.492859375001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45997.492859375001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45997.492859375001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45997.492859375001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45997.492859375001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45997.492859375001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45997.492859375001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45997.492859375001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45997.492859375001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45997.492859375001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45997.492859375001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45997.492859375001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45997.492859375001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45997.492859375001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45997.492859375001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45997.492859375001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45997.492859375001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45997.492859375001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45997.492859375001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45997.492859375001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45997.492859375001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45997.492859375001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45997.492859375001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45997.492859375001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45997.492859375001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45997.492859375001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45997.492859375001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45997.492859375001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45997.492859375001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45997.492859375001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45997.492859375001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45997.492859375001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45997.492859375001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45997.492859375001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45997.492859375001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45997.492859375001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45997.492859375001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45997.492859375001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45997.492859375001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45997.492859375001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45997.492859375001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45997.492859375001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45997.492859375001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45997.492859375001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45997.492859375001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45997.492859375001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45997.492859375001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45997.492859375001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45997.492859375001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45997.492859375001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45997.492859375001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45997.492859375001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45997.492859375001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45997.492859375001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45997.492859375001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45997.492859375001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45997.492859375001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45997.492859375001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45997.492859375001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45997.492859375001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45997.492859375001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45997.492859375001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45997.492859375001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45997.492859375001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45997.492859375001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45997.492859375001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45997.492859375001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45997.492859375001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45997.492859375001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45997.492859375001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45997.492859375001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45997.492859375001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45997.492859375001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45997.492859375001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45997.492859375001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45997.492859375001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45997.492859375001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45997.492859375001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45997.492859375001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45997.492859375001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45997.492859375001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45997.492859375001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45997.492859375001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45997.492859375001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45997.492859375001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45997.492859375001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45997.492859375001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45997.492859375001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45997.492859375001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45997.492859375001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45997.492859375001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45997.492859375001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45997.492859375001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45997.492859375001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45997.492859375001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45997.492859375001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45997.492859375001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45997.492859375001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45997.492859375001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45997.492859375001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45997.492859375001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45997.492859375001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45997.492859375001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45997.492859375001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45997.492859375001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45997.492859375001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45997.492859375001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45997.492859375001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45997.492859375001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45997.492859375001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45997.492859375001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45997.492859375001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45997.492859375001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45997.492859375001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45997.492859375001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45997.492859375001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45997.492859375001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45997.492859375001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45997.492859375001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45997.492859375001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45997.492859375001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45997.492859375001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45997.492859375001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45997.492859375001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45997.492859375001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45997.492859375001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45997.492859375001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45997.492859375001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45997.492859375001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45997.492859375001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45997.492859375001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45997.492859375001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45997.492859375001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45997.492859375001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45997.492859375001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45997.492859375001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45997.492859375001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45997.492859375001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45997.492859375001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45997.492859375001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45997.492859375001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45997.492859375001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45997.492859375001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45997.492859375001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45997.492859375001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45997.492859375001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45997.492859375001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45997.492859375001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45997.492859375001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45997.492859375001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45997.492859375001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45997.492859375001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45997.492859375001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45997.492859375001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45997.492859375001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45997.492859375001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45997.492859375001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45997.492859375001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45997.492859375001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45997.492859375001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45997.492859375001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45997.492859375001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45997.492859375001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45997.492859375001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45997.492859375001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45997.492859375001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45997.492859375001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45997.492859375001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45997.492859375001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45997.492859375001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45997.492859375001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45997.492859375001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45997.492859375001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45997.492859375001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45997.492859375001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45997.492859375001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45997.492859375001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45997.492859375001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45997.492859375001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45997.492859375001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45997.492859375001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45997.492859375001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45997.492859375001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45997.492859375001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45997.492859375001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45997.492859375001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45997.492859375001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45997.492859375001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45997.492859375001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45997.492859375001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45997.492859375001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45997.492859375001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45997.492859375001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45997.492859375001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45997.492859375001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45997.492859375001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45997.492859375001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45997.492859375001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45997.492859375001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45997.492859375001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45997.492859375001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45997.492859375001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45997.492859375001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45997.492859375001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45997.492859375001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45997.492859375001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45997.492859375001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45997.492859375001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45997.492859375001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45997.492859375001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45997.492859375001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45997.492859375001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45997.492859375001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45997.492859375001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45997.492859375001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45997.492859375001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45997.492859375001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45997.492859375001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45997.492859375001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45997.492859375001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45997.492859375001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45997.492859375001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45997.492859375001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45997.492859375001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45997.492859375001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45997.492859375001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45997.492859375001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45997.492859375001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45997.492859375001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45997.492859375001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45997.492859375001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45997.492859375001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45997.492859375001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45997.492859375001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45997.492859375001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45997.492859375001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45997.492859375001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45997.492859375001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45997.492859375001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45997.492859375001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45997.492859375001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45997.492859375001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45997.492859375001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45997.492859375001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45997.492859375001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45997.492859375001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45997.492859375001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45997.492859375001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45997.492859375001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45997.492859375001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45997.492859375001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45997.492859375001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45997.492859375001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45997.492859375001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45997.492859375001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45997.492859375001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45997.492859375001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45997.492859375001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45997.492859375001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45997.492859375001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45997.492859375001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45997.492859375001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45997.492859375001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45997.492859375001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45997.492859375001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45997.492859375001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45997.492859375001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45997.492859375001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45997.492859375001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45997.492859375001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45997.492859375001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45997.492859375001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45997.492859375001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45997.492859375001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45997.492859375001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45997.492859375001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45997.492859375001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45997.492859375001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45997.492859375001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45997.492859375001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45997.492859375001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45997.492859375001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45997.492859375001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45997.492859375001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45997.492859375001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45997.492859375001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45997.492859375001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45997.492859375001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45997.492859375001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45997.492859375001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45997.492859375001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45997.492859375001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45997.492859375001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45997.492859375001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45997.492859375001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45997.492859375001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45997.492859375001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45997.492859375001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45997.492859375001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45997.492859375001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45997.492859375001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45997.492859375001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45997.492859375001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45997.492859375001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45997.492859375001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45997.492859375001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45997.492859375001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45997.492859375001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45997.492859375001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45997.492859375001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45997.492859375001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45997.492859375001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45997.492859375001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45997.492859375001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45997.492859375001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45997.492859375001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45997.492859375001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45997.492859375001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45997.492859375001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45997.492859375001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45997.492859375001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45997.492859375001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45997.492859375001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45997.492859375001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45997.492859375001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45997.492859375001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45997.492859375001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45997.492859375001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45997.492859375001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45997.492859375001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45997.492859375001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45997.492859375001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45997.492859375001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45997.492859375001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45997.492859375001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45997.492859375001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45997.492859375001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45997.492859375001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45997.492859375001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45997.492859375001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45997.492859375001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45997.492859375001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45997.492859375001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45997.492859375001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45997.492859375001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45997.492859375001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45997.492859375001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45997.492859375001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45997.492859375001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45997.492859375001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45997.492859375001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45997.492859375001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45997.492859375001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45997.492859375001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45997.492859375001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45997.492859375001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45997.492859375001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45997.492859375001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45997.492859375001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45997.492859375001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45997.492859375001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45997.492859375001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45997.492859375001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45997.492859375001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45997.492859375001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45997.492859375001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45997.492859375001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45997.492859375001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45997.492859375001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45997.492859375001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45997.492859375001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45997.492859375001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45997.492859375001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45997.492859375001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45997.492859375001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45997.492859375001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45997.492859375001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45997.492859375001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45997.492859375001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45997.492859375001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45997.492859375001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45997.492859375001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45997.492859375001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45997.492859375001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45997.492859375001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45997.492859375001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45997.492859375001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45997.492859375001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45997.492859375001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45997.492859375001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45997.492859375001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45997.492859375001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45997.492859375001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45997.492859375001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45997.492859375001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45997.492859375001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45997.492859375001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45997.492859375001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45997.492859375001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45997.492859375001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45997.492859375001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45997.492859375001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45997.492859375001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45997.492859375001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45997.492859375001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45997.492859375001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45997.492859375001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45997.492859375001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45997.492859375001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45997.492859375001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45997.492859375001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45997.492859375001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45997.492859375001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45997.492859375001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45997.492859375001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45997.492859375001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45997.492859375001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45997.492859375001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45997.492859375001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45997.492859375001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45997.492859375001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45997.492859375001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45997.492859375001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45997.492859375001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45997.492859375001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45997.492859375001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45997.492859375001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45997.492859375001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45997.492859375001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45997.492859375001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45997.492859375001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45997.492859375001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45997.492859375001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45997.492859375001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45997.492859375001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45997.492859375001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45997.492859375001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45997.492859375001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45997.492859375001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45997.492859375001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45997.492859375001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45997.492859375001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45997.492859375001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45997.492859375001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45997.492859375001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45997.492859375001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45997.492859375001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45997.492859375001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45997.492859375001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45997.492859375001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45997.492859375001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45997.492859375001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45997.492859375001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45997.492859375001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45997.492859375001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45997.492859375001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45997.492859375001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45997.492859375001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45997.492859375001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45997.492859375001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45997.492859375001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45997.492859375001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45997.492859375001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45997.492859375001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45997.492859375001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45997.492859375001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45997.492859375001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45997.492859375001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45997.492859375001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45997.492859375001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45997.492859375001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45997.492859375001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45997.492859375001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45997.492859375001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45997.492859375001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45997.492859375001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45997.492859375001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45997.492859375001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45997.492859375001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45997.492859375001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45997.492859375001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45997.492859375001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45997.492859375001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45997.492859375001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45997.492859375001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45997.492859375001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45997.492859375001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45997.492859375001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45997.492859375001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45997.492859375001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45997.492859375001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45997.492859375001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45997.492859375001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45997.492859375001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45997.492859375001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45997.492859375001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45997.492859375001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45997.492859375001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45997.492859375001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45997.492859375001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45997.492859375001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45997.492859375001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45997.492859375001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45997.492859375001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45997.492859375001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45997.492859375001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45997.492859375001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45997.492859375001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45997.492859375001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45997.492859375001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45997.492859375001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45997.492859375001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45997.492859375001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45997.492859375001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45997.492859375001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45997.492859375001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45997.492859375001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45997.492859375001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45997.492859375001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45997.492859375001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45997.492859375001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45997.492859375001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45997.492859375001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45997.492859375001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45997.492859375001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45997.492859375001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45997.492859375001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45997.492859375001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45997.492859375001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45997.492859375001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45997.492859375001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45997.492859375001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45997.492859375001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45997.492859375001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45997.492859375001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45997.492859375001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45997.492859375001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45997.492859375001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45997.492859375001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45997.492859375001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45997.492859375001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45997.492859375001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45997.492859375001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45997.492859375001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45997.492859375001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45997.492859375001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45997.492859375001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45997.492859375001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45997.492859375001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45997.492859375001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45997.492859375001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45997.492859375001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45997.492859375001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45997.492859375001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45997.492859375001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45997.492859375001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45997.492859375001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45997.492859375001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45997.492859375001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45997.492859375001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45997.492859375001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45997.492859375001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45997.492859375001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45997.492859375001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45997.492859375001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45997.492859375001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45997.492859375001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45997.492859375001</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294.0121417824048</v>
      </c>
      <c r="H2" s="91">
        <v>45703.474768518521</v>
      </c>
      <c r="I2" s="91" t="str">
        <f>IFERROR(VLOOKUP(D2,DB!A:F,6,0),"")</f>
        <v>SCECO</v>
      </c>
      <c r="J2" s="91" t="str">
        <f>IFERROR(VLOOKUP(D2,DB!A:G,7,0),"")</f>
        <v>Dead</v>
      </c>
      <c r="K2" s="93" t="s">
        <v>39126</v>
      </c>
      <c r="L2" s="87" t="str">
        <f>IFERROR(VLOOKUP(D2,DB!A:I,9,0),"")</f>
        <v>Latis</v>
      </c>
    </row>
    <row r="3" spans="1:16" ht="15" customHeight="1">
      <c r="A3" s="107"/>
      <c r="B3" s="107" t="str">
        <f>IFERROR(VLOOKUP(D3,DB!A:K,11,0),"")</f>
        <v/>
      </c>
      <c r="C3" s="89"/>
      <c r="D3" s="87"/>
      <c r="E3" s="90"/>
      <c r="F3" s="91"/>
      <c r="G3" s="92">
        <f t="shared" ref="G3:G66" ca="1" si="0">IFERROR(NOW()-F3,"")</f>
        <v>45997.492859375001</v>
      </c>
      <c r="H3" s="91"/>
      <c r="I3" s="107" t="str">
        <f>IFERROR(VLOOKUP(D3,DB!A:F,6,0),"")</f>
        <v/>
      </c>
      <c r="J3" s="107" t="str">
        <f>IFERROR(VLOOKUP(D3,DB!A:G,7,0),"")</f>
        <v/>
      </c>
      <c r="K3" s="93"/>
      <c r="L3" s="87" t="str">
        <f>IFERROR(VLOOKUP(D3,DB!A:I,9,0),"")</f>
        <v/>
      </c>
    </row>
    <row r="4" spans="1:16" ht="15" customHeight="1">
      <c r="A4" s="107"/>
      <c r="B4" s="107" t="str">
        <f>IFERROR(VLOOKUP(D4,DB!A:K,11,0),"")</f>
        <v/>
      </c>
      <c r="C4" s="89"/>
      <c r="D4" s="87"/>
      <c r="E4" s="90"/>
      <c r="F4" s="91"/>
      <c r="G4" s="92">
        <f t="shared" ca="1" si="0"/>
        <v>45997.492859375001</v>
      </c>
      <c r="H4" s="91"/>
      <c r="I4" s="107" t="str">
        <f>IFERROR(VLOOKUP(D4,DB!A:F,6,0),"")</f>
        <v/>
      </c>
      <c r="J4" s="107" t="str">
        <f>IFERROR(VLOOKUP(D4,DB!A:G,7,0),"")</f>
        <v/>
      </c>
      <c r="K4" s="93"/>
      <c r="L4" s="87" t="str">
        <f>IFERROR(VLOOKUP(D4,DB!A:I,9,0),"")</f>
        <v/>
      </c>
    </row>
    <row r="5" spans="1:16" ht="15" customHeight="1">
      <c r="A5" s="107"/>
      <c r="B5" s="107" t="str">
        <f>IFERROR(VLOOKUP(D5,DB!A:K,11,0),"")</f>
        <v/>
      </c>
      <c r="C5" s="89"/>
      <c r="D5" s="87"/>
      <c r="E5" s="90"/>
      <c r="F5" s="91"/>
      <c r="G5" s="92">
        <f t="shared" ca="1" si="0"/>
        <v>45997.492859375001</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45997.492859375001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45997.492859375001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45997.492859375001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45997.492859375001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45997.492859375001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45997.492859375001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45997.492859375001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45997.492859375001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45997.492859375001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45997.492859375001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45997.492859375001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45997.492859375001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45997.492859375001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45997.492859375001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45997.492859375001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45997.492859375001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45997.492859375001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45997.492859375001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45997.492859375001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45997.492859375001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45997.492859375001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45997.492859375001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45997.492859375001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45997.492859375001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45997.492859375001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45997.492859375001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45997.492859375001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45997.492859375001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45997.492859375001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45997.492859375001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45997.492859375001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45997.492859375001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45997.492859375001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45997.492859375001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45997.492859375001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45997.492859375001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45997.492859375001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45997.492859375001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45997.492859375001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45997.492859375001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45997.492859375001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45997.492859375001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45997.492859375001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45997.492859375001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45997.492859375001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45997.492859375001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45997.492859375001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45997.492859375001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45997.492859375001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45997.492859375001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45997.492859375001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45997.492859375001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45997.492859375001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45997.492859375001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45997.492859375001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45997.492859375001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45997.492859375001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45997.492859375001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45997.492859375001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45997.492859375001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45997.492859375001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45997.492859375001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45997.492859375001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45997.492859375001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45997.492859375001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45997.492859375001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45997.492859375001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45997.492859375001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45997.492859375001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45997.492859375001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45997.492859375001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45997.492859375001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45997.492859375001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45997.492859375001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45997.492859375001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45997.492859375001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45997.492859375001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45997.492859375001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45997.492859375001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45997.492859375001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45997.492859375001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45997.492859375001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45997.492859375001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45997.492859375001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45997.492859375001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45997.492859375001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45997.492859375001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45997.492859375001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45997.492859375001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45997.492859375001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45997.492859375001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45997.492859375001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45997.492859375001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45997.492859375001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45997.492859375001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45997.492859375001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45997.492859375001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45997.492859375001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45997.492859375001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45997.492859375001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45997.492859375001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45997.492859375001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45997.492859375001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45997.492859375001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45997.492859375001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45997.492859375001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45997.492859375001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45997.492859375001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45997.492859375001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45997.492859375001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45997.492859375001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45997.492859375001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45997.492859375001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45997.492859375001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45997.492859375001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45997.492859375001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45997.492859375001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45997.492859375001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45997.492859375001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45997.492859375001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45997.492859375001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45997.492859375001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45997.492859375001</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45997.492859375001</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45997.492859375001</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45997.492859375001</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45997.492859375001</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45997.492859375001</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45997.492859375001</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45997.492859375001</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45997.492859375001</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45997.492859375001</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45997.492859375001</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45997.492859375001</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45997.492859375001</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45997.492859375001</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45997.492859375001</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45997.492859375001</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45997.492859375001</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45997.492859375001</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45997.492859375001</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45997.492859375001</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45997.492859375001</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45997.492859375001</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45997.492859375001</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45997.492859375001</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45997.492859375001</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45997.492859375001</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45997.492859375001</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45997.492859375001</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45997.492859375001</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45997.492859375001</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45997.492859375001</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45997.492859375001</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45997.492859375001</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45997.492859375001</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45997.492859375001</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45997.492859375001</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45997.492859375001</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45997.492859375001</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45997.492859375001</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45997.492859375001</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45997.492859375001</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45997.492859375001</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45997.492859375001</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45997.492859375001</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45997.492859375001</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45997.492859375001</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45997.492859375001</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45997.492859375001</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45997.492859375001</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tabSelected="1" workbookViewId="0">
      <selection activeCell="E9" sqref="E9"/>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105.66079918981268</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39111</v>
      </c>
      <c r="F3" s="38">
        <v>45926.188877314817</v>
      </c>
      <c r="G3" s="102">
        <f t="shared" ref="G3" ca="1" si="0">IFERROR(NOW()-F3,"")</f>
        <v>71.303982060184353</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39111</v>
      </c>
      <c r="F4" s="104">
        <v>45948.661111111112</v>
      </c>
      <c r="G4" s="105">
        <f t="shared" ref="G4" ca="1" si="1">IFERROR(NOW()-F4,"")</f>
        <v>48.831748263888585</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16.119560763887421</v>
      </c>
      <c r="H5" s="132">
        <v>45981.360798611109</v>
      </c>
      <c r="I5" s="103" t="str">
        <f>IFERROR(VLOOKUP(D5,DB!A:F,6,0),"")</f>
        <v>SCECO</v>
      </c>
      <c r="J5" s="103" t="str">
        <f>IFERROR(VLOOKUP(D5,DB!A:G,7,0),"")</f>
        <v>Dead</v>
      </c>
      <c r="K5" s="103" t="s">
        <v>39134</v>
      </c>
      <c r="L5" s="103" t="str">
        <f>IFERROR(VLOOKUP(D5,DB!A:I,9,0),"")</f>
        <v>Latis</v>
      </c>
    </row>
    <row r="6" spans="1:13" ht="23.25" customHeight="1">
      <c r="A6" s="37" t="s">
        <v>39135</v>
      </c>
      <c r="B6" s="37" t="str">
        <f>IFERROR(VLOOKUP(D6,DB!A:K,11,0),"")</f>
        <v>R5</v>
      </c>
      <c r="C6" s="37">
        <v>1</v>
      </c>
      <c r="D6" s="37" t="s">
        <v>37850</v>
      </c>
      <c r="E6" s="37" t="s">
        <v>39106</v>
      </c>
      <c r="F6" s="38">
        <v>45997.107442129629</v>
      </c>
      <c r="G6" s="131">
        <f t="shared" ref="G6:G11" ca="1" si="2">IFERROR(NOW()-F6,"")</f>
        <v>0.38541724537208211</v>
      </c>
      <c r="H6" s="38">
        <v>45997.093553240738</v>
      </c>
      <c r="I6" s="37" t="str">
        <f>IFERROR(VLOOKUP(D6,DB!A:F,6,0),"")</f>
        <v>SCECO</v>
      </c>
      <c r="J6" s="37" t="str">
        <f>IFERROR(VLOOKUP(D6,DB!A:G,7,0),"")</f>
        <v>In progress</v>
      </c>
      <c r="K6" s="37" t="s">
        <v>39136</v>
      </c>
      <c r="L6" s="37" t="str">
        <f>IFERROR(VLOOKUP(D6,DB!A:I,9,0),"")</f>
        <v>Latis</v>
      </c>
    </row>
    <row r="7" spans="1:13">
      <c r="A7" s="37" t="s">
        <v>39137</v>
      </c>
      <c r="B7" s="37" t="str">
        <f>IFERROR(VLOOKUP(D7,DB!A:K,11,0),"")</f>
        <v>R5</v>
      </c>
      <c r="C7" s="37">
        <v>1</v>
      </c>
      <c r="D7" s="37" t="s">
        <v>38181</v>
      </c>
      <c r="E7" s="37" t="s">
        <v>39106</v>
      </c>
      <c r="F7" s="38">
        <v>45997.482916666668</v>
      </c>
      <c r="G7" s="131">
        <f t="shared" ca="1" si="2"/>
        <v>9.9427083332557231E-3</v>
      </c>
      <c r="H7" s="38">
        <v>45997.477361111109</v>
      </c>
      <c r="I7" s="37" t="str">
        <f>IFERROR(VLOOKUP(D7,DB!A:F,6,0),"")</f>
        <v>SCECO</v>
      </c>
      <c r="J7" s="37" t="str">
        <f>IFERROR(VLOOKUP(D7,DB!A:G,7,0),"")</f>
        <v>Haj Removal</v>
      </c>
      <c r="K7" s="37" t="s">
        <v>39138</v>
      </c>
      <c r="L7" s="37" t="str">
        <f>IFERROR(VLOOKUP(D7,DB!A:I,9,0),"")</f>
        <v>Latis</v>
      </c>
    </row>
    <row r="8" spans="1:13">
      <c r="A8" s="37" t="s">
        <v>39139</v>
      </c>
      <c r="B8" s="37" t="str">
        <f>IFERROR(VLOOKUP(D8,DB!A:K,11,0),"")</f>
        <v>R5</v>
      </c>
      <c r="C8" s="37">
        <v>1</v>
      </c>
      <c r="D8" s="37" t="s">
        <v>33367</v>
      </c>
      <c r="E8" s="37" t="s">
        <v>39106</v>
      </c>
      <c r="F8" s="38">
        <v>45997.490694444445</v>
      </c>
      <c r="G8" s="131">
        <f t="shared" ca="1" si="2"/>
        <v>2.1649305563187227E-3</v>
      </c>
      <c r="H8" s="38">
        <v>45997.459444444445</v>
      </c>
      <c r="I8" s="37" t="str">
        <f>IFERROR(VLOOKUP(D8,DB!A:F,6,0),"")</f>
        <v>SCECO</v>
      </c>
      <c r="J8" s="37" t="str">
        <f>IFERROR(VLOOKUP(D8,DB!A:G,7,0),"")</f>
        <v>Dead</v>
      </c>
      <c r="K8" s="37" t="s">
        <v>39138</v>
      </c>
      <c r="L8" s="37" t="str">
        <f>IFERROR(VLOOKUP(D8,DB!A:I,9,0),"")</f>
        <v>Latis</v>
      </c>
    </row>
    <row r="9" spans="1:13">
      <c r="A9" s="37"/>
      <c r="B9" s="37" t="str">
        <f>IFERROR(VLOOKUP(D9,DB!A:K,11,0),"")</f>
        <v/>
      </c>
      <c r="C9" s="37"/>
      <c r="D9" s="37"/>
      <c r="E9" s="37"/>
      <c r="F9" s="38"/>
      <c r="G9" s="131">
        <f t="shared" ca="1" si="2"/>
        <v>45997.492859375001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2"/>
        <v>45997.492859375001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2"/>
        <v>45997.492859375001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ref="G12:G43" ca="1" si="3">IFERROR(NOW()-F12,"")</f>
        <v>45997.492859375001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45997.492859375001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45997.492859375001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45997.492859375001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45997.492859375001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45997.492859375001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45997.492859375001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45997.492859375001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45997.492859375001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45997.492859375001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45997.492859375001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45997.492859375001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45997.492859375001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45997.492859375001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45997.492859375001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45997.492859375001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45997.492859375001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45997.492859375001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45997.492859375001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45997.492859375001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45997.492859375001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45997.492859375001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45997.492859375001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45997.492859375001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t="shared" ca="1" si="3"/>
        <v>45997.492859375001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t="shared" ca="1" si="3"/>
        <v>45997.492859375001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t="shared" ca="1" si="3"/>
        <v>45997.492859375001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t="shared" ca="1" si="3"/>
        <v>45997.492859375001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t="shared" ca="1" si="3"/>
        <v>45997.492859375001</v>
      </c>
      <c r="H40" s="38"/>
      <c r="I40" s="37" t="str">
        <f>IFERROR(VLOOKUP(D40,DB!A:F,6,0),"")</f>
        <v/>
      </c>
      <c r="J40" s="37" t="str">
        <f>IFERROR(VLOOKUP(D40,DB!A:G,7,0),"")</f>
        <v/>
      </c>
      <c r="K40" s="37"/>
      <c r="L40" s="37" t="str">
        <f>IFERROR(VLOOKUP(D40,DB!A:I,9,0),"")</f>
        <v/>
      </c>
    </row>
    <row r="41" spans="1:12">
      <c r="A41" s="146"/>
      <c r="B41" s="146" t="str">
        <f>IFERROR(VLOOKUP(D41,DB!A:K,11,0),"")</f>
        <v/>
      </c>
      <c r="C41" s="146"/>
      <c r="D41" s="146"/>
      <c r="E41" s="146"/>
      <c r="F41" s="147"/>
      <c r="G41" s="148">
        <f t="shared" ca="1" si="3"/>
        <v>45997.492859375001</v>
      </c>
      <c r="H41" s="147"/>
      <c r="I41" s="146" t="str">
        <f>IFERROR(VLOOKUP(D41,DB!A:F,6,0),"")</f>
        <v/>
      </c>
      <c r="J41" s="146" t="str">
        <f>IFERROR(VLOOKUP(D41,DB!A:G,7,0),"")</f>
        <v/>
      </c>
      <c r="K41" s="146"/>
      <c r="L41" s="146"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39140</v>
      </c>
      <c r="B2" s="115" t="str">
        <f>IFERROR(VLOOKUP(D2,DB!A:K,11,0),"")</f>
        <v>R6</v>
      </c>
      <c r="C2" s="116">
        <v>5</v>
      </c>
      <c r="D2" s="115" t="s">
        <v>28419</v>
      </c>
      <c r="E2" s="138" t="s">
        <v>39106</v>
      </c>
      <c r="F2" s="117">
        <v>45997.399178240739</v>
      </c>
      <c r="G2" s="72">
        <f t="shared" ref="G2:G46" ca="1" si="0">IFERROR(NOW()-F2,"-")</f>
        <v>9.368113426171476E-2</v>
      </c>
      <c r="H2" s="117">
        <v>45997.399178240739</v>
      </c>
      <c r="I2" s="115" t="str">
        <f>IFERROR(VLOOKUP(D2,DB!A:F,6,0),"")</f>
        <v>SCECO</v>
      </c>
      <c r="J2" s="115" t="str">
        <f>IFERROR(VLOOKUP(D2,DB!A:G,7,0),"")</f>
        <v>Dead</v>
      </c>
      <c r="K2" s="118" t="s">
        <v>39141</v>
      </c>
      <c r="L2" s="133" t="str">
        <f>IFERROR(VLOOKUP(D2,DB!A:I,9,0),"")</f>
        <v>Latis</v>
      </c>
    </row>
    <row r="3" spans="1:16382" ht="31.5" customHeight="1">
      <c r="A3" s="114"/>
      <c r="B3" s="115" t="str">
        <f>IFERROR(VLOOKUP(D3,DB!A:K,11,0),"")</f>
        <v/>
      </c>
      <c r="C3" s="116"/>
      <c r="D3" s="115"/>
      <c r="E3" s="138"/>
      <c r="F3" s="117"/>
      <c r="G3" s="72">
        <f t="shared" ca="1" si="0"/>
        <v>45997.492859375001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45997.492859375001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45997.492859375001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45997.492859375001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45997.492859375001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45997.492859375001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45997.492859375001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45997.492859375001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45997.492859375001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45997.492859375001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45997.492859375001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45997.492859375001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45997.492859375001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45997.492859375001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45997.492859375001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45997.492859375001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45997.492859375001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45997.492859375001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45997.492859375001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45997.492859375001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45997.492859375001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45997.492859375001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45997.492859375001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45997.492859375001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45997.492859375001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45997.492859375001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45997.492859375001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45997.492859375001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45997.492859375001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45997.492859375001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45997.492859375001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45997.492859375001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45997.492859375001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45997.492859375001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45997.492859375001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45997.492859375001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45997.492859375001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45997.492859375001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45997.492859375001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45997.492859375001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45997.492859375001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45997.492859375001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45997.492859375001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0"/>
        <v>45997.492859375001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ref="G47:G110" ca="1" si="1">IFERROR(NOW()-F47,"-")</f>
        <v>45997.492859375001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45997.492859375001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45997.492859375001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45997.492859375001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45997.492859375001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45997.492859375001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45997.492859375001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45997.492859375001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45997.492859375001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45997.492859375001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45997.492859375001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45997.492859375001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45997.492859375001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45997.492859375001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45997.492859375001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45997.492859375001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45997.492859375001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45997.492859375001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45997.492859375001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45997.492859375001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45997.492859375001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45997.492859375001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45997.492859375001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45997.492859375001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45997.492859375001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45997.492859375001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45997.492859375001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45997.492859375001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45997.492859375001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45997.492859375001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45997.492859375001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45997.492859375001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45997.492859375001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45997.492859375001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45997.492859375001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45997.492859375001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45997.492859375001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45997.492859375001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45997.492859375001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45997.492859375001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45997.492859375001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45997.492859375001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45997.492859375001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45997.492859375001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45997.492859375001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45997.492859375001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45997.492859375001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45997.492859375001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45997.492859375001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45997.492859375001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45997.492859375001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45997.492859375001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45997.492859375001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45997.492859375001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45997.492859375001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45997.492859375001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45997.492859375001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45997.492859375001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45997.492859375001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45997.492859375001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45997.492859375001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45997.492859375001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45997.492859375001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1"/>
        <v>45997.492859375001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ref="G111:G174" ca="1" si="2">IFERROR(NOW()-F111,"-")</f>
        <v>45997.492859375001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45997.492859375001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45997.492859375001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45997.492859375001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45997.492859375001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45997.492859375001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45997.492859375001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45997.492859375001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45997.492859375001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45997.492859375001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45997.492859375001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45997.492859375001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45997.492859375001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45997.492859375001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45997.492859375001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45997.492859375001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45997.492859375001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45997.492859375001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45997.492859375001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45997.492859375001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45997.492859375001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45997.492859375001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45997.492859375001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45997.492859375001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45997.492859375001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45997.492859375001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45997.492859375001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45997.492859375001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45997.492859375001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45997.492859375001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45997.492859375001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45997.492859375001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45997.492859375001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45997.492859375001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45997.492859375001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45997.492859375001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45997.492859375001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45997.492859375001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45997.492859375001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45997.492859375001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45997.492859375001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45997.492859375001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45997.492859375001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45997.492859375001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45997.492859375001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45997.492859375001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45997.492859375001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45997.492859375001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45997.492859375001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45997.492859375001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45997.492859375001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45997.492859375001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45997.492859375001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45997.492859375001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45997.492859375001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45997.492859375001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45997.492859375001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45997.492859375001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45997.492859375001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45997.492859375001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45997.492859375001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45997.492859375001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45997.492859375001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2"/>
        <v>45997.492859375001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ref="G175:G238" ca="1" si="3">IFERROR(NOW()-F175,"-")</f>
        <v>45997.492859375001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45997.492859375001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45997.492859375001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45997.492859375001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45997.492859375001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45997.492859375001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45997.492859375001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45997.492859375001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45997.492859375001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45997.492859375001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45997.492859375001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45997.492859375001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45997.492859375001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45997.492859375001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45997.492859375001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45997.492859375001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45997.492859375001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45997.492859375001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45997.492859375001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45997.492859375001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45997.492859375001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45997.492859375001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45997.492859375001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45997.492859375001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45997.492859375001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45997.492859375001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45997.492859375001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45997.492859375001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45997.492859375001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45997.492859375001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45997.492859375001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45997.492859375001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45997.492859375001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45997.492859375001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45997.492859375001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45997.492859375001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45997.492859375001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45997.492859375001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45997.492859375001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45997.492859375001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45997.492859375001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45997.492859375001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45997.492859375001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45997.492859375001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45997.492859375001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45997.492859375001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45997.492859375001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45997.492859375001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45997.492859375001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45997.492859375001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45997.492859375001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45997.492859375001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45997.492859375001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45997.492859375001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45997.492859375001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45997.492859375001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45997.492859375001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45997.492859375001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45997.492859375001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45997.492859375001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45997.492859375001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45997.492859375001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45997.492859375001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3"/>
        <v>45997.492859375001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ref="G239:G302" ca="1" si="4">IFERROR(NOW()-F239,"-")</f>
        <v>45997.492859375001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45997.492859375001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45997.492859375001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45997.492859375001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45997.492859375001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45997.492859375001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45997.492859375001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45997.492859375001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45997.492859375001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45997.492859375001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45997.492859375001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45997.492859375001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45997.492859375001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45997.492859375001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45997.492859375001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45997.492859375001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45997.492859375001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45997.492859375001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45997.492859375001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45997.492859375001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45997.492859375001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45997.492859375001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45997.492859375001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45997.492859375001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45997.492859375001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45997.492859375001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45997.492859375001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45997.492859375001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45997.492859375001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45997.492859375001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45997.492859375001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45997.492859375001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45997.492859375001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45997.492859375001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45997.492859375001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45997.492859375001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45997.492859375001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45997.492859375001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45997.492859375001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45997.492859375001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45997.492859375001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45997.492859375001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45997.492859375001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45997.492859375001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45997.492859375001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45997.492859375001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45997.492859375001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45997.492859375001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45997.492859375001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45997.492859375001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45997.492859375001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45997.492859375001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45997.492859375001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45997.492859375001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45997.492859375001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45997.492859375001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45997.492859375001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45997.492859375001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45997.492859375001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45997.492859375001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45997.492859375001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45997.492859375001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45997.492859375001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4"/>
        <v>45997.492859375001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ref="G303:G366" ca="1" si="5">IFERROR(NOW()-F303,"-")</f>
        <v>45997.492859375001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45997.492859375001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45997.492859375001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45997.492859375001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45997.492859375001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45997.492859375001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45997.492859375001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45997.492859375001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45997.492859375001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45997.492859375001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45997.492859375001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45997.492859375001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45997.492859375001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45997.492859375001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45997.492859375001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45997.492859375001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45997.492859375001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45997.492859375001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45997.492859375001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45997.492859375001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45997.492859375001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45997.492859375001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45997.492859375001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45997.492859375001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45997.492859375001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45997.492859375001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45997.492859375001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45997.492859375001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45997.492859375001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45997.492859375001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45997.492859375001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45997.492859375001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45997.492859375001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45997.492859375001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45997.492859375001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45997.492859375001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45997.492859375001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45997.492859375001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45997.492859375001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45997.492859375001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45997.492859375001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45997.492859375001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45997.492859375001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45997.492859375001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45997.492859375001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45997.492859375001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45997.492859375001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45997.492859375001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45997.492859375001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45997.492859375001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45997.492859375001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45997.492859375001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45997.492859375001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45997.492859375001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45997.492859375001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45997.492859375001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45997.492859375001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45997.492859375001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45997.492859375001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45997.492859375001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45997.492859375001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45997.492859375001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45997.492859375001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5"/>
        <v>45997.492859375001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ref="G367:G430" ca="1" si="6">IFERROR(NOW()-F367,"-")</f>
        <v>45997.492859375001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45997.492859375001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45997.492859375001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45997.492859375001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45997.492859375001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45997.492859375001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45997.492859375001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45997.492859375001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45997.492859375001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45997.492859375001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45997.492859375001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45997.492859375001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45997.492859375001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45997.492859375001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45997.492859375001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45997.492859375001</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45997.492859375001</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45997.492859375001</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45997.492859375001</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45997.492859375001</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45997.492859375001</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45997.492859375001</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45997.492859375001</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45997.492859375001</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45997.492859375001</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45997.492859375001</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45997.492859375001</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45997.492859375001</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45997.492859375001</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45997.492859375001</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45997.492859375001</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45997.492859375001</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45997.492859375001</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45997.492859375001</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45997.492859375001</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45997.492859375001</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45997.492859375001</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45997.492859375001</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45997.492859375001</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45997.492859375001</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45997.492859375001</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45997.492859375001</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45997.492859375001</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45997.492859375001</v>
      </c>
      <c r="H410" s="117"/>
      <c r="I410" s="115" t="str">
        <f>IFERROR(VLOOKUP(D410,DB!A:F,6,0),"")</f>
        <v/>
      </c>
      <c r="J410" s="115" t="str">
        <f>IFERROR(VLOOKUP(D410,DB!A:G,7,0),"")</f>
        <v/>
      </c>
      <c r="K410" s="118"/>
      <c r="L410" s="133" t="str">
        <f>IFERROR(VLOOKUP(D410,DB!A:I,9,0),"")</f>
        <v/>
      </c>
    </row>
    <row r="411" spans="1:12" ht="31.5" customHeight="1">
      <c r="A411" s="114"/>
      <c r="B411" s="115" t="str">
        <f>IFERROR(VLOOKUP(D411,DB!A:K,11,0),"")</f>
        <v/>
      </c>
      <c r="C411" s="116"/>
      <c r="D411" s="115"/>
      <c r="E411" s="138"/>
      <c r="F411" s="117"/>
      <c r="G411" s="72">
        <f t="shared" ca="1" si="6"/>
        <v>45997.492859375001</v>
      </c>
      <c r="H411" s="117"/>
      <c r="I411" s="115" t="str">
        <f>IFERROR(VLOOKUP(D411,DB!A:F,6,0),"")</f>
        <v/>
      </c>
      <c r="J411" s="115" t="str">
        <f>IFERROR(VLOOKUP(D411,DB!A:G,7,0),"")</f>
        <v/>
      </c>
      <c r="K411" s="118"/>
      <c r="L411" s="133" t="str">
        <f>IFERROR(VLOOKUP(D411,DB!A:I,9,0),"")</f>
        <v/>
      </c>
    </row>
    <row r="412" spans="1:12" ht="31.5" customHeight="1">
      <c r="A412" s="139"/>
      <c r="B412" s="140" t="str">
        <f>IFERROR(VLOOKUP(D412,DB!A:K,11,0),"")</f>
        <v/>
      </c>
      <c r="C412" s="141"/>
      <c r="D412" s="140"/>
      <c r="E412" s="138"/>
      <c r="F412" s="142"/>
      <c r="G412" s="143">
        <f t="shared" ca="1" si="6"/>
        <v>45997.492859375001</v>
      </c>
      <c r="H412" s="142"/>
      <c r="I412" s="140" t="str">
        <f>IFERROR(VLOOKUP(D412,DB!A:F,6,0),"")</f>
        <v/>
      </c>
      <c r="J412" s="140" t="str">
        <f>IFERROR(VLOOKUP(D412,DB!A:G,7,0),"")</f>
        <v/>
      </c>
      <c r="K412" s="144"/>
      <c r="L412" s="145"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2025-12-06T08:49:56Z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