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616" documentId="120_S{2AC9BD13-BADA-5192-A53E-5A8FF88502F6}" xr6:coauthVersionLast="47" xr6:coauthVersionMax="47" xr10:uidLastSave="{210A2A21-A7A5-4F2B-A7DD-D43D9D9C7C53}"/>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3" i="4" l="1"/>
  <c r="L64" i="4"/>
  <c r="L65" i="4"/>
  <c r="L66" i="4"/>
  <c r="J63" i="4"/>
  <c r="J64" i="4"/>
  <c r="J65" i="4"/>
  <c r="J66" i="4"/>
  <c r="I63" i="4"/>
  <c r="I64" i="4"/>
  <c r="I65" i="4"/>
  <c r="I66" i="4"/>
  <c r="B63" i="4"/>
  <c r="B64" i="4"/>
  <c r="B65" i="4"/>
  <c r="B6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L60" i="4"/>
  <c r="L61" i="4"/>
  <c r="L62" i="4"/>
  <c r="J60" i="4"/>
  <c r="J61" i="4"/>
  <c r="J62" i="4"/>
  <c r="I60" i="4"/>
  <c r="I61" i="4"/>
  <c r="I62" i="4"/>
  <c r="B60" i="4"/>
  <c r="B61" i="4"/>
  <c r="B62" i="4"/>
  <c r="B11" i="1"/>
  <c r="B2" i="3"/>
  <c r="G2" i="3"/>
  <c r="I2" i="3"/>
  <c r="J2" i="3"/>
  <c r="L2" i="3"/>
  <c r="B3" i="3"/>
  <c r="G3" i="3"/>
  <c r="I3" i="3"/>
  <c r="J3" i="3"/>
  <c r="L3" i="3"/>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1" i="9"/>
  <c r="B12" i="9"/>
  <c r="B13" i="9"/>
  <c r="B14" i="9"/>
  <c r="B15" i="9"/>
  <c r="B16" i="9"/>
  <c r="B17" i="9"/>
  <c r="B18" i="9"/>
  <c r="B19" i="9"/>
  <c r="B20" i="9"/>
  <c r="B21" i="9"/>
  <c r="B22" i="9"/>
  <c r="B23" i="9"/>
  <c r="B24" i="9"/>
  <c r="B25" i="9"/>
  <c r="B26" i="9"/>
  <c r="B27" i="9"/>
  <c r="B28" i="9"/>
  <c r="B29" i="9"/>
  <c r="B30" i="9"/>
  <c r="G11" i="9"/>
  <c r="G12" i="9"/>
  <c r="G13" i="9"/>
  <c r="G14" i="9"/>
  <c r="G15" i="9"/>
  <c r="G16" i="9"/>
  <c r="G17" i="9"/>
  <c r="G18" i="9"/>
  <c r="G19" i="9"/>
  <c r="G20" i="9"/>
  <c r="G21" i="9"/>
  <c r="G22" i="9"/>
  <c r="G23" i="9"/>
  <c r="G24" i="9"/>
  <c r="G25" i="9"/>
  <c r="G26" i="9"/>
  <c r="G27" i="9"/>
  <c r="G28" i="9"/>
  <c r="G29" i="9"/>
  <c r="G30" i="9"/>
  <c r="I11" i="9"/>
  <c r="I12" i="9"/>
  <c r="I13" i="9"/>
  <c r="I14" i="9"/>
  <c r="I15" i="9"/>
  <c r="I16" i="9"/>
  <c r="I17" i="9"/>
  <c r="I18" i="9"/>
  <c r="I19" i="9"/>
  <c r="I20" i="9"/>
  <c r="I21" i="9"/>
  <c r="I22" i="9"/>
  <c r="I23" i="9"/>
  <c r="I24" i="9"/>
  <c r="I25" i="9"/>
  <c r="I26" i="9"/>
  <c r="I27" i="9"/>
  <c r="I28" i="9"/>
  <c r="I29" i="9"/>
  <c r="I30" i="9"/>
  <c r="L11" i="9"/>
  <c r="L12" i="9"/>
  <c r="L13" i="9"/>
  <c r="L14" i="9"/>
  <c r="L15" i="9"/>
  <c r="L16" i="9"/>
  <c r="L17" i="9"/>
  <c r="L18" i="9"/>
  <c r="L19" i="9"/>
  <c r="L20" i="9"/>
  <c r="L21" i="9"/>
  <c r="L22" i="9"/>
  <c r="L23" i="9"/>
  <c r="L24" i="9"/>
  <c r="L25" i="9"/>
  <c r="L26" i="9"/>
  <c r="L27" i="9"/>
  <c r="L28" i="9"/>
  <c r="L29" i="9"/>
  <c r="L30" i="9"/>
  <c r="J11" i="9"/>
  <c r="J12" i="9"/>
  <c r="J13" i="9"/>
  <c r="J14" i="9"/>
  <c r="J15" i="9"/>
  <c r="J16" i="9"/>
  <c r="J17" i="9"/>
  <c r="J18" i="9"/>
  <c r="J19" i="9"/>
  <c r="J20" i="9"/>
  <c r="J21" i="9"/>
  <c r="J22" i="9"/>
  <c r="J23" i="9"/>
  <c r="J24" i="9"/>
  <c r="J25" i="9"/>
  <c r="J26" i="9"/>
  <c r="J27" i="9"/>
  <c r="J28" i="9"/>
  <c r="J29" i="9"/>
  <c r="J30" i="9"/>
  <c r="L2" i="9"/>
  <c r="L3" i="9"/>
  <c r="L4" i="9"/>
  <c r="L5" i="9"/>
  <c r="L6" i="9"/>
  <c r="L7" i="9"/>
  <c r="L8" i="9"/>
  <c r="L9" i="9"/>
  <c r="L10" i="9"/>
  <c r="J2" i="9"/>
  <c r="J3" i="9"/>
  <c r="J4" i="9"/>
  <c r="J5" i="9"/>
  <c r="J6" i="9"/>
  <c r="J7" i="9"/>
  <c r="J8" i="9"/>
  <c r="J9" i="9"/>
  <c r="J10" i="9"/>
  <c r="I2" i="9"/>
  <c r="I3" i="9"/>
  <c r="I4" i="9"/>
  <c r="I5" i="9"/>
  <c r="I6" i="9"/>
  <c r="I7" i="9"/>
  <c r="I8" i="9"/>
  <c r="I9" i="9"/>
  <c r="I10" i="9"/>
  <c r="B2" i="9"/>
  <c r="B3" i="9"/>
  <c r="B4" i="9"/>
  <c r="B5" i="9"/>
  <c r="B6" i="9"/>
  <c r="B7" i="9"/>
  <c r="B8" i="9"/>
  <c r="B9" i="9"/>
  <c r="B10" i="9"/>
  <c r="G2" i="9"/>
  <c r="G3" i="9"/>
  <c r="G4" i="9"/>
  <c r="G5" i="9"/>
  <c r="G6" i="9"/>
  <c r="G7" i="9"/>
  <c r="G8" i="9"/>
  <c r="G9" i="9"/>
  <c r="G10" i="9"/>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56" i="4"/>
  <c r="I56" i="4"/>
  <c r="J56" i="4"/>
  <c r="L56" i="4"/>
  <c r="B57" i="4"/>
  <c r="I57" i="4"/>
  <c r="J57" i="4"/>
  <c r="L57" i="4"/>
  <c r="B58" i="4"/>
  <c r="I58" i="4"/>
  <c r="J58" i="4"/>
  <c r="L58" i="4"/>
  <c r="B59" i="4"/>
  <c r="I59" i="4"/>
  <c r="J59" i="4"/>
  <c r="L59" i="4"/>
  <c r="B3" i="4"/>
  <c r="I3" i="4"/>
  <c r="J3" i="4"/>
  <c r="L3" i="4"/>
  <c r="B4" i="4"/>
  <c r="I4" i="4"/>
  <c r="J4" i="4"/>
  <c r="L4" i="4"/>
  <c r="B5" i="4"/>
  <c r="I5" i="4"/>
  <c r="J5" i="4"/>
  <c r="L5" i="4"/>
  <c r="B6" i="4"/>
  <c r="I6" i="4"/>
  <c r="J6" i="4"/>
  <c r="L6" i="4"/>
  <c r="B7" i="4"/>
  <c r="I7" i="4"/>
  <c r="J7" i="4"/>
  <c r="L7" i="4"/>
  <c r="B8" i="4"/>
  <c r="I8" i="4"/>
  <c r="J8" i="4"/>
  <c r="L8"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alcChain>
</file>

<file path=xl/sharedStrings.xml><?xml version="1.0" encoding="utf-8"?>
<sst xmlns="http://schemas.openxmlformats.org/spreadsheetml/2006/main" count="180296" uniqueCount="39131">
  <si>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</si>
  <si>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</si>
  <si>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</si>
  <si>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</si>
  <si>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</si>
  <si>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</si>
  <si>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</si>
  <si>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</si>
  <si>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</si>
  <si>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</si>
  <si>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</si>
  <si>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</si>
  <si>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</si>
  <si>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</si>
  <si>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</si>
  <si>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</si>
  <si>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</si>
  <si>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</si>
  <si>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</si>
  <si>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</si>
  <si>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</si>
  <si>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</si>
  <si>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</si>
  <si>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</si>
  <si>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</si>
  <si>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</si>
  <si>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</si>
  <si>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</si>
  <si>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</si>
  <si>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</si>
  <si>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</si>
  <si>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</si>
  <si>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</si>
  <si>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</si>
  <si>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</si>
  <si>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</si>
  <si>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</si>
  <si>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</si>
  <si>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</si>
  <si>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</si>
  <si>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</si>
  <si>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</si>
  <si>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</si>
  <si>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</si>
  <si>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</si>
  <si>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</si>
  <si>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</si>
  <si>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</si>
  <si>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</si>
  <si>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</si>
  <si>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</si>
  <si>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</si>
  <si>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</si>
  <si>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</si>
  <si>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</si>
  <si>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</si>
  <si>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</si>
  <si>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</si>
  <si>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</si>
  <si>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</si>
  <si>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</si>
  <si>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</si>
  <si>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</si>
  <si>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</si>
  <si>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</si>
  <si>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</si>
  <si>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</si>
  <si>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</si>
  <si>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</si>
  <si>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</si>
  <si>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</si>
  <si>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</si>
  <si>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</si>
  <si>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</si>
  <si>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</si>
  <si>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</si>
  <si>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</si>
  <si>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</si>
  <si>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</si>
  <si>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</si>
  <si>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</si>
  <si>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</si>
  <si>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</si>
  <si>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</si>
  <si>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</si>
  <si>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</si>
  <si>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</si>
  <si>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</si>
  <si>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</si>
  <si>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</si>
  <si>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</si>
  <si>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</si>
  <si>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</si>
  <si>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</si>
  <si>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</si>
  <si>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</si>
  <si>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</si>
  <si>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</si>
  <si>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</si>
  <si>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</si>
  <si>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</si>
  <si>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</si>
  <si>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</si>
  <si>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</si>
  <si>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</si>
  <si>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</si>
  <si>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</si>
  <si>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</si>
  <si>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</si>
  <si>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</si>
  <si>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</si>
  <si>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</si>
  <si>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</si>
  <si>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</si>
  <si>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</si>
  <si>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</si>
  <si>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</si>
  <si>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</si>
  <si>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</si>
  <si>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</si>
  <si>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</si>
  <si>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</si>
  <si>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</si>
  <si>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</si>
  <si>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</si>
  <si>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</si>
  <si>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</si>
  <si>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</si>
  <si>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</si>
  <si>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</si>
  <si>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</si>
  <si>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</si>
  <si>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</si>
  <si>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</si>
  <si>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</si>
  <si>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</si>
  <si>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</si>
  <si>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</si>
  <si>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</si>
  <si>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</si>
  <si>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</si>
  <si>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</si>
  <si>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</si>
  <si>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</si>
  <si>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</si>
  <si>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</si>
  <si>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</si>
  <si>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</si>
  <si>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</si>
  <si>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</si>
  <si>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</si>
  <si>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</si>
  <si>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</si>
  <si>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</si>
  <si>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</si>
  <si>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</si>
  <si>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</si>
  <si>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</si>
  <si>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</si>
  <si>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</si>
  <si>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</si>
  <si>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</si>
  <si>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</si>
  <si>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</si>
  <si>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</si>
  <si>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</si>
  <si>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</si>
  <si>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</si>
  <si>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</si>
  <si>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</si>
  <si>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</si>
  <si>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</si>
  <si>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</si>
  <si>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</si>
  <si>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</si>
  <si>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</si>
  <si>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</si>
  <si>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</si>
  <si>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</si>
  <si>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</si>
  <si>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</si>
  <si>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</si>
  <si>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</si>
  <si>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</si>
  <si>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</si>
  <si>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</si>
  <si>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</si>
  <si>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</si>
  <si>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</si>
  <si>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</si>
  <si>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</si>
  <si>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</si>
  <si>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</si>
  <si>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</si>
  <si>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</si>
  <si>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</si>
  <si>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</si>
  <si>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</si>
  <si>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</si>
  <si>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</si>
  <si>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</si>
  <si>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</si>
  <si>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</si>
  <si>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</si>
  <si>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</si>
  <si>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</si>
  <si>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</si>
  <si>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</si>
  <si>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</si>
  <si>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</si>
  <si>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</si>
  <si>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</si>
  <si>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</si>
  <si>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</si>
  <si>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</si>
  <si>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</si>
  <si>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</si>
  <si>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</si>
  <si>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</si>
  <si>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</si>
  <si>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</si>
  <si>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</si>
  <si>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</si>
  <si>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</si>
  <si>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</si>
  <si>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</si>
  <si>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</si>
  <si>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</si>
  <si>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</si>
  <si>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</si>
  <si>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</si>
  <si>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</si>
  <si>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</si>
  <si>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</si>
  <si>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</si>
  <si>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</si>
  <si>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</si>
  <si>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</si>
  <si>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</si>
  <si>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</si>
  <si>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</si>
  <si>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</si>
  <si>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</si>
  <si>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</si>
  <si>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</si>
  <si>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</si>
  <si>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</si>
  <si>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</si>
  <si>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</si>
  <si>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</si>
  <si>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</si>
  <si>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</si>
  <si>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</si>
  <si>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</si>
  <si>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</si>
  <si>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</si>
  <si>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</si>
  <si>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</si>
  <si>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</si>
  <si>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</si>
  <si>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</si>
  <si>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</si>
  <si>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</si>
  <si>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</si>
  <si>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</si>
  <si>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</si>
  <si>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</si>
  <si>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</si>
  <si>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</si>
  <si>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</si>
  <si>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</si>
  <si>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</si>
  <si>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</si>
  <si>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</si>
  <si>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</si>
  <si>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</si>
  <si>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</si>
  <si>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</si>
  <si>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</si>
  <si>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</si>
  <si>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</si>
  <si>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</si>
  <si>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</si>
  <si>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</si>
  <si>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</si>
  <si>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</si>
  <si>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</si>
  <si>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</si>
  <si>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</si>
  <si>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</si>
  <si>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</si>
  <si>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</si>
  <si>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</si>
  <si>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</si>
  <si>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</si>
  <si>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</si>
  <si>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</si>
  <si>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</si>
  <si>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</si>
  <si>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</si>
  <si>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</si>
  <si>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</si>
  <si>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</si>
  <si>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</si>
  <si>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</si>
  <si>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</si>
  <si>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</si>
  <si>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</si>
  <si>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</si>
  <si>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</si>
  <si>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</si>
  <si>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</si>
  <si>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</si>
  <si>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</si>
  <si>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</si>
  <si>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</si>
  <si>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</si>
  <si>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</si>
  <si>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</si>
  <si>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</si>
  <si>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</si>
  <si>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</si>
  <si>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</si>
  <si>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</si>
  <si>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</si>
  <si>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</si>
  <si>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</si>
  <si>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</si>
  <si>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</si>
  <si>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</si>
  <si>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</si>
  <si>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</si>
  <si>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</si>
  <si>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</si>
  <si>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</si>
  <si>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</si>
  <si>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</si>
  <si>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</si>
  <si>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</si>
  <si>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</si>
  <si>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</si>
  <si>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</si>
  <si>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</si>
  <si>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</si>
  <si>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</si>
  <si>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</si>
  <si>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</si>
  <si>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</si>
  <si>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</si>
  <si>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</si>
  <si>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</si>
  <si>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</si>
  <si>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</si>
  <si>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</si>
  <si>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</si>
  <si>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</si>
  <si>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</si>
  <si>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</si>
  <si>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</si>
  <si>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</si>
  <si>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</si>
  <si>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</si>
  <si>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</si>
  <si>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</si>
  <si>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</si>
  <si>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</si>
  <si>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</si>
  <si>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</si>
  <si>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</si>
  <si>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</si>
  <si>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</si>
  <si>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</si>
  <si>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</si>
  <si>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</si>
  <si>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</si>
  <si>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</si>
  <si>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</si>
  <si>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</si>
  <si>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</si>
  <si>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</si>
  <si>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</si>
  <si>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</si>
  <si>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</si>
  <si>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</si>
  <si>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</si>
  <si>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</si>
  <si>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</si>
  <si>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</si>
  <si>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</si>
  <si>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</si>
  <si>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</si>
  <si>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</si>
  <si>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</si>
  <si>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</si>
  <si>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</si>
  <si>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</si>
  <si>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</si>
  <si>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</si>
  <si>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</si>
  <si>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</si>
  <si>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</si>
  <si>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</si>
  <si>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</si>
  <si>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</si>
  <si>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</si>
  <si>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</si>
  <si>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</si>
  <si>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</si>
  <si>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</si>
  <si>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</si>
  <si>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</si>
  <si>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</si>
  <si>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</si>
  <si>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</si>
  <si>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</si>
  <si>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</si>
  <si>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</si>
  <si>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</si>
  <si>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</si>
  <si>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</si>
  <si>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</si>
  <si>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</si>
  <si>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</si>
  <si>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</si>
  <si>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</si>
  <si>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</si>
  <si>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</si>
  <si>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</si>
  <si>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</si>
  <si>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</si>
  <si>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</si>
  <si>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</si>
  <si>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</si>
  <si>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</si>
  <si>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</si>
  <si>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</si>
  <si>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</si>
  <si>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</si>
  <si>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</si>
  <si>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</si>
  <si>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</si>
  <si>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</si>
  <si>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</si>
  <si>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</si>
  <si>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</si>
  <si>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</si>
  <si>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</si>
  <si>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</si>
  <si>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</si>
  <si>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</si>
  <si>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</si>
  <si>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</si>
  <si>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</si>
  <si>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</si>
  <si>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</si>
  <si>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</si>
  <si>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</si>
  <si>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</si>
  <si>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</si>
  <si>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</si>
  <si>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</si>
  <si>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</si>
  <si>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</si>
  <si>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</si>
  <si>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</si>
  <si>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</si>
  <si>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</si>
  <si>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</si>
  <si>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</si>
  <si>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</si>
  <si>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</si>
  <si>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</si>
  <si>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</si>
  <si>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</si>
  <si>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</si>
  <si>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</si>
  <si>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</si>
  <si>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</si>
  <si>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</si>
  <si>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</si>
  <si>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</si>
  <si>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</si>
  <si>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</si>
  <si>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</si>
  <si>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</si>
  <si>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</si>
  <si>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</si>
  <si>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</si>
  <si>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</si>
  <si>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</si>
  <si>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</si>
  <si>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</si>
  <si>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</si>
  <si>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</si>
  <si>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</si>
  <si>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</si>
  <si>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</si>
  <si>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</si>
  <si>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</si>
  <si>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</si>
  <si>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</si>
  <si>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</si>
  <si>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</si>
  <si>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</si>
  <si>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</si>
  <si>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</si>
  <si>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</si>
  <si>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</si>
  <si>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</si>
  <si>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</si>
  <si>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</si>
  <si>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</si>
  <si>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</si>
  <si>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</si>
  <si>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</si>
  <si>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</si>
  <si>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</si>
  <si>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</si>
  <si>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</si>
  <si>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</si>
  <si>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</si>
  <si>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</si>
  <si>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</si>
  <si>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</si>
  <si>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</si>
  <si>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</si>
  <si>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</si>
  <si>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</si>
  <si>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</si>
  <si>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</si>
  <si>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</si>
  <si>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</si>
  <si>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</si>
  <si>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</si>
  <si>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</si>
  <si>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</si>
  <si>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</si>
  <si>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</si>
  <si>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</si>
  <si>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</si>
  <si>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</si>
  <si>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</si>
  <si>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</si>
  <si>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</si>
  <si>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</si>
  <si>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</si>
  <si>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</si>
  <si>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</si>
  <si>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</si>
  <si>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</si>
  <si>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</si>
  <si>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</si>
  <si>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</si>
  <si>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</si>
  <si>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</si>
  <si>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</si>
  <si>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</si>
  <si>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</si>
  <si>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</si>
  <si>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</si>
  <si>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</si>
  <si>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</si>
  <si>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</si>
  <si>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</si>
  <si>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</si>
  <si>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</si>
  <si>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</si>
  <si>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</si>
  <si>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</si>
  <si>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</si>
  <si>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</si>
  <si>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</si>
  <si>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</si>
  <si>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</si>
  <si>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</si>
  <si>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</si>
  <si>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</si>
  <si>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</si>
  <si>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</si>
  <si>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</si>
  <si>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</si>
  <si>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</si>
  <si>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</si>
  <si>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</si>
  <si>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</si>
  <si>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</si>
  <si>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</si>
  <si>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</si>
  <si>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</si>
  <si>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</si>
  <si>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</si>
  <si>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</si>
  <si>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</si>
  <si>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</si>
  <si>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</si>
  <si>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</si>
  <si>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</si>
  <si>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</si>
  <si>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</si>
  <si>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</si>
  <si>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</si>
  <si>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</si>
  <si>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</si>
  <si>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</si>
  <si>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</si>
  <si>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</si>
  <si>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</si>
  <si>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</si>
  <si>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</si>
  <si>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</si>
  <si>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</si>
  <si>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</si>
  <si>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</si>
  <si>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</si>
  <si>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</si>
  <si>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</si>
  <si>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</si>
  <si>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</si>
  <si>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</si>
  <si>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</si>
  <si>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</si>
  <si>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</si>
  <si>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</si>
  <si>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</si>
  <si>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</si>
  <si>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</si>
  <si>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</si>
  <si>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</si>
  <si>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</si>
  <si>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</si>
  <si>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</si>
  <si>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</si>
  <si>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</si>
  <si>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</si>
  <si>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</si>
  <si>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</si>
  <si>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</si>
  <si>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</si>
  <si>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</si>
  <si>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</si>
  <si>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</si>
  <si>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</si>
  <si>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</si>
  <si>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</si>
  <si>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</si>
  <si>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</si>
  <si>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</si>
  <si>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</si>
  <si>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</si>
  <si>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</si>
  <si>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</si>
  <si>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</si>
  <si>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</si>
  <si>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</si>
  <si>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</si>
  <si>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</si>
  <si>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</si>
  <si>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</si>
  <si>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</si>
  <si>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</si>
  <si>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</si>
  <si>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</si>
  <si>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</si>
  <si>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</si>
  <si>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</si>
  <si>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</si>
  <si>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</si>
  <si>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</si>
  <si>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</si>
  <si>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</si>
  <si>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</si>
  <si>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</si>
  <si>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</si>
  <si>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</si>
  <si>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</si>
  <si>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</si>
  <si>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</si>
  <si>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</si>
  <si>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</si>
  <si>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</si>
  <si>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</si>
  <si>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</si>
  <si>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</si>
  <si>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</si>
  <si>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</si>
  <si>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</si>
  <si>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</si>
  <si>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</si>
  <si>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</si>
  <si>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</si>
  <si>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</si>
  <si>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</si>
  <si>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</si>
  <si>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</si>
  <si>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</si>
  <si>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</si>
  <si>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</si>
  <si>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</si>
  <si>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</si>
  <si>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</si>
  <si>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</si>
  <si>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</si>
  <si>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</si>
  <si>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</si>
  <si>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</si>
  <si>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</si>
  <si>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</si>
  <si>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</si>
  <si>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</si>
  <si>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</si>
  <si>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</si>
  <si>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</si>
  <si>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</si>
  <si>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</si>
  <si>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</si>
  <si>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</si>
  <si>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</si>
  <si>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</si>
  <si>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</si>
  <si>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</si>
  <si>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</si>
  <si>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</si>
  <si>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</si>
  <si>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</si>
  <si>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</si>
  <si>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</si>
  <si>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</si>
  <si>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</si>
  <si>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</si>
  <si>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</si>
  <si>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</si>
  <si>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</si>
  <si>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</si>
  <si>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</si>
  <si>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</si>
  <si>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</si>
  <si>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</si>
  <si>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</si>
  <si>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</si>
  <si>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</si>
  <si>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</si>
  <si>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</si>
  <si>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</si>
  <si>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</si>
  <si>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</si>
  <si>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</si>
  <si>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</si>
  <si>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</si>
  <si>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</si>
  <si>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</si>
  <si>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</si>
  <si>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</si>
  <si>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</si>
  <si>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</si>
  <si>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</si>
  <si>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</si>
  <si>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</si>
  <si>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</si>
  <si>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</si>
  <si>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</si>
  <si>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</si>
  <si>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</si>
  <si>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</si>
  <si>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</si>
  <si>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</si>
  <si>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</si>
  <si>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</si>
  <si>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</si>
  <si>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</si>
  <si>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</si>
  <si>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</si>
  <si>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</si>
  <si>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</si>
  <si>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</si>
  <si>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</si>
  <si>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</si>
  <si>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</si>
  <si>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</si>
  <si>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</si>
  <si>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</si>
  <si>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</si>
  <si>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</si>
  <si>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</si>
  <si>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</si>
  <si>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</si>
  <si>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</si>
  <si>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</si>
  <si>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</si>
  <si>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</si>
  <si>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</si>
  <si>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</si>
  <si>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</si>
  <si>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</si>
  <si>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</si>
  <si>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</si>
  <si>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</si>
  <si>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</si>
  <si>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</si>
  <si>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</si>
  <si>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</si>
  <si>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</si>
  <si>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</si>
  <si>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</si>
  <si>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</si>
  <si>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</si>
  <si>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</si>
  <si>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</si>
  <si>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</si>
  <si>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</si>
  <si>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</si>
  <si>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</si>
  <si>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</si>
  <si>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</si>
  <si>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</si>
  <si>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</si>
  <si>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</si>
  <si>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</si>
  <si>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</si>
  <si>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</si>
  <si>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</si>
  <si>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</si>
  <si>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</si>
  <si>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</si>
  <si>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</si>
  <si>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</si>
  <si>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</si>
  <si>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</si>
  <si>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</si>
  <si>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</si>
  <si>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</si>
  <si>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</si>
  <si>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</si>
  <si>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</si>
  <si>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</si>
  <si>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</si>
  <si>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</si>
  <si>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</si>
  <si>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</si>
  <si>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</si>
  <si>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</si>
  <si>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</si>
  <si>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</si>
  <si>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</si>
  <si>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</si>
  <si>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</si>
  <si>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</si>
  <si>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</si>
  <si>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</si>
  <si>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</si>
  <si>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</si>
  <si>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</si>
  <si>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</si>
  <si>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</si>
  <si>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</si>
  <si>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</si>
  <si>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</si>
  <si>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</si>
  <si>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</si>
  <si>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</si>
  <si>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</si>
  <si>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</si>
  <si>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</si>
  <si>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</si>
  <si>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</si>
  <si>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</si>
  <si>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</si>
  <si>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</si>
  <si>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</si>
  <si>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</si>
  <si>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</si>
  <si>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</si>
  <si>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</si>
  <si>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</si>
  <si>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</si>
  <si>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</si>
  <si>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</si>
  <si>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</si>
  <si>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</si>
  <si>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</si>
  <si>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</si>
  <si>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</si>
  <si>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</si>
  <si>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</si>
  <si>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</si>
  <si>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</si>
  <si>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</si>
  <si>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</si>
  <si>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</si>
  <si>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</si>
  <si>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</si>
  <si>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</si>
  <si>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</si>
  <si>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</si>
  <si>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</si>
  <si>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</si>
  <si>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</si>
  <si>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</si>
  <si>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</si>
  <si>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</si>
  <si>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</si>
  <si>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</si>
  <si>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</si>
  <si>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</si>
  <si>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</si>
  <si>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</si>
  <si>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</si>
  <si>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</si>
  <si>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</si>
  <si>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</si>
  <si>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</si>
  <si>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</si>
  <si>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</si>
  <si>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</si>
  <si>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</si>
  <si>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</si>
  <si>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</si>
  <si>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</si>
  <si>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</si>
  <si>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</si>
  <si>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</si>
  <si>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</si>
  <si>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</si>
  <si>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</si>
  <si>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</si>
  <si>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</si>
  <si>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</si>
  <si>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</si>
  <si>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</si>
  <si>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</si>
  <si>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</si>
  <si>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</si>
  <si>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</si>
  <si>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</si>
  <si>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</si>
  <si>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</si>
  <si>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</si>
  <si>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</si>
  <si>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</si>
  <si>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</si>
  <si>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</si>
  <si>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</si>
  <si>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</si>
  <si>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</si>
  <si>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</si>
  <si>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</si>
  <si>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</si>
  <si>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</si>
  <si>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</si>
  <si>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</si>
  <si>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</si>
  <si>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</si>
  <si>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</si>
  <si>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</si>
  <si>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</si>
  <si>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</si>
  <si>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</si>
  <si>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</si>
  <si>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</si>
  <si>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</si>
  <si>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</si>
  <si>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</si>
  <si>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</si>
  <si>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</si>
  <si>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</si>
  <si>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</si>
  <si>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</si>
  <si>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</si>
  <si>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</si>
  <si>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</si>
  <si>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</si>
  <si>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</si>
  <si>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</si>
  <si>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</si>
  <si>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</si>
  <si>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</si>
  <si>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</si>
  <si>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</si>
  <si>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</si>
  <si>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</si>
  <si>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</si>
  <si>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</si>
  <si>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</si>
  <si>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</si>
  <si>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</si>
  <si>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</si>
  <si>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</si>
  <si>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</si>
  <si>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</si>
  <si>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</si>
  <si>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</si>
  <si>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</si>
  <si>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</si>
  <si>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</si>
  <si>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</si>
  <si>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</si>
  <si>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</si>
  <si>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</si>
  <si>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</si>
  <si>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</si>
  <si>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</si>
  <si>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</si>
  <si>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</si>
  <si>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</si>
  <si>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</si>
  <si>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</si>
  <si>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</si>
  <si>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</si>
  <si>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</si>
  <si>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</si>
  <si>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</si>
  <si>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</si>
  <si>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</si>
  <si>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</si>
  <si>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</si>
  <si>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</si>
  <si>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</si>
  <si>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</si>
  <si>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</si>
  <si>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</si>
  <si>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</si>
  <si>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</si>
  <si>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</si>
  <si>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</si>
  <si>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</si>
  <si>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</si>
  <si>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</si>
  <si>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</si>
  <si>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</si>
  <si>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</si>
  <si>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</si>
  <si>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</si>
  <si>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</si>
  <si>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</si>
  <si>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</si>
  <si>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</si>
  <si>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</si>
  <si>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</si>
  <si>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</si>
  <si>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</si>
  <si>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</si>
  <si>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</si>
  <si>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</si>
  <si>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</si>
  <si>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</si>
  <si>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</si>
  <si>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</si>
  <si>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</si>
  <si>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</si>
  <si>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</si>
  <si>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</si>
  <si>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</si>
  <si>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</si>
  <si>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</si>
  <si>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</si>
  <si>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</si>
  <si>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</si>
  <si>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</si>
  <si>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</si>
  <si>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</si>
  <si>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</si>
  <si>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</si>
  <si>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</si>
  <si>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</si>
  <si>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</si>
  <si>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</si>
  <si>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</si>
  <si>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</si>
  <si>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</si>
  <si>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</si>
  <si>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</si>
  <si>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</si>
  <si>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</si>
  <si>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</si>
  <si>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</si>
  <si>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</si>
  <si>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</si>
  <si>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</si>
  <si>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</si>
  <si>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</si>
  <si>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</si>
  <si>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</si>
  <si>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</si>
  <si>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</si>
  <si>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</si>
  <si>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</si>
  <si>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</si>
  <si>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</si>
  <si>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</si>
  <si>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</si>
  <si>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</si>
  <si>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</si>
  <si>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</si>
  <si>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</si>
  <si>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</si>
  <si>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</si>
  <si>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</si>
  <si>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</si>
  <si>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</si>
  <si>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</si>
  <si>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</si>
  <si>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</si>
  <si>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</si>
  <si>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</si>
  <si>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</si>
  <si>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</si>
  <si>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</si>
  <si>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</si>
  <si>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</si>
  <si>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</si>
  <si>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</si>
  <si>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</si>
  <si>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</si>
  <si>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</si>
  <si>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</si>
  <si>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</si>
  <si>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</si>
  <si>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</si>
  <si>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</si>
  <si>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</si>
  <si>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</si>
  <si>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</si>
  <si>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</si>
  <si>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</si>
  <si>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</si>
  <si>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</si>
  <si>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</si>
  <si>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</si>
  <si>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</si>
  <si>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</si>
  <si>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</si>
  <si>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</si>
  <si>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</si>
  <si>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</si>
  <si>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</si>
  <si>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</si>
  <si>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</si>
  <si>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</si>
  <si>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</si>
  <si>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</si>
  <si>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</si>
  <si>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</si>
  <si>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</si>
  <si>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</si>
  <si>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</si>
  <si>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</si>
  <si>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</si>
  <si>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</si>
  <si>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</si>
  <si>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</si>
  <si>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</si>
  <si>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</si>
  <si>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</si>
  <si>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</si>
  <si>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</si>
  <si>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</si>
  <si>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</si>
  <si>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</si>
  <si>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</si>
  <si>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</si>
  <si>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</si>
  <si>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</si>
  <si>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</si>
  <si>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</si>
  <si>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</si>
  <si>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</si>
  <si>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</si>
  <si>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</si>
  <si>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</si>
  <si>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</si>
  <si>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</si>
  <si>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</si>
  <si>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</si>
  <si>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</si>
  <si>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</si>
  <si>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</si>
  <si>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</si>
  <si>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</si>
  <si>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</si>
  <si>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</si>
  <si>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</si>
  <si>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</si>
  <si>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</si>
  <si>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</si>
  <si>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</si>
  <si>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</si>
  <si>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</si>
  <si>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</si>
  <si>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</si>
  <si>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</si>
  <si>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</si>
  <si>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</si>
  <si>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</si>
  <si>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</si>
  <si>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</si>
  <si>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</si>
  <si>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</si>
  <si>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</si>
  <si>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</si>
  <si>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</si>
  <si>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</si>
  <si>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</si>
  <si>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</si>
  <si>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</si>
  <si>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</si>
  <si>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</si>
  <si>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</si>
  <si>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</si>
  <si>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</si>
  <si>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</si>
  <si>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</si>
  <si>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</si>
  <si>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</si>
  <si>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</si>
  <si>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</si>
  <si>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</si>
  <si>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</si>
  <si>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</si>
  <si>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</si>
  <si>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</si>
  <si>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</si>
  <si>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</si>
  <si>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</si>
  <si>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</si>
  <si>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</si>
  <si>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</si>
  <si>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</si>
  <si>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</si>
  <si>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</si>
  <si>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</si>
  <si>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</si>
  <si>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</si>
  <si>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</si>
  <si>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</si>
  <si>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</si>
  <si>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</si>
  <si>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</si>
  <si>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</si>
  <si>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</si>
  <si>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</si>
  <si>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</si>
  <si>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</si>
  <si>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</si>
  <si>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</si>
  <si>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</si>
  <si>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</si>
  <si>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</si>
  <si>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</si>
  <si>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</si>
  <si>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</si>
  <si>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</si>
  <si>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</si>
  <si>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</si>
  <si>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</si>
  <si>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</si>
  <si>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</si>
  <si>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</si>
  <si>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</si>
  <si>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</si>
  <si>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</si>
  <si>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</si>
  <si>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</si>
  <si>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</si>
  <si>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</si>
  <si>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</si>
  <si>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</si>
  <si>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</si>
  <si>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</si>
  <si>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</si>
  <si>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</si>
  <si>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</si>
  <si>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</si>
  <si>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</si>
  <si>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</si>
  <si>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</si>
  <si>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</si>
  <si>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</si>
  <si>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</si>
  <si>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</si>
  <si>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</si>
  <si>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</si>
  <si>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</si>
  <si>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</si>
  <si>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</si>
  <si>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</si>
  <si>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</si>
  <si>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</si>
  <si>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</si>
  <si>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</si>
  <si>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</si>
  <si>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</si>
  <si>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</si>
  <si>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</si>
  <si>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</si>
  <si>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</si>
  <si>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</si>
  <si>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</si>
  <si>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</si>
  <si>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</si>
  <si>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</si>
  <si>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</si>
  <si>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</si>
  <si>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</si>
  <si>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</si>
  <si>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</si>
  <si>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</si>
  <si>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</si>
  <si>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</si>
  <si>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</si>
  <si>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</si>
  <si>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</si>
  <si>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</si>
  <si>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</si>
  <si>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</si>
  <si>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</si>
  <si>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</si>
  <si>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</si>
  <si>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</si>
  <si>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</si>
  <si>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</si>
  <si>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</si>
  <si>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</si>
  <si>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</si>
  <si>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</si>
  <si>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</si>
  <si>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</si>
  <si>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</si>
  <si>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</si>
  <si>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</si>
  <si>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</si>
  <si>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</si>
  <si>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</si>
  <si>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</si>
  <si>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</si>
  <si>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</si>
  <si>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</si>
  <si>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</si>
  <si>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</si>
  <si>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</si>
  <si>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</si>
  <si>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</si>
  <si>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</si>
  <si>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</si>
  <si>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</si>
  <si>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</si>
  <si>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</si>
  <si>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</si>
  <si>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</si>
  <si>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</si>
  <si>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</si>
  <si>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</si>
  <si>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</si>
  <si>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</si>
  <si>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</si>
  <si>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</si>
  <si>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</si>
  <si>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</si>
  <si>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</si>
  <si>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</si>
  <si>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</si>
  <si>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</si>
  <si>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</si>
  <si>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</si>
  <si>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</si>
  <si>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</si>
  <si>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</si>
  <si>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</si>
  <si>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</si>
  <si>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</si>
  <si>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</si>
  <si>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</si>
  <si>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</si>
  <si>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</si>
  <si>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</si>
  <si>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</si>
  <si>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</si>
  <si>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</si>
  <si>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</si>
  <si>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</si>
  <si>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</si>
  <si>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</si>
  <si>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</si>
  <si>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</si>
  <si>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</si>
  <si>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</si>
  <si>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</si>
  <si>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</si>
  <si>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</si>
  <si>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</si>
  <si>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</si>
  <si>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</si>
  <si>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</si>
  <si>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</si>
  <si>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</si>
  <si>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</si>
  <si>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</si>
  <si>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</si>
  <si>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</si>
  <si>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</si>
  <si>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</si>
  <si>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</si>
  <si>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</si>
  <si>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</si>
  <si>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</si>
  <si>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</si>
  <si>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</si>
  <si>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</si>
  <si>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</si>
  <si>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</si>
  <si>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</si>
  <si>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</si>
  <si>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</si>
  <si>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</si>
  <si>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</si>
  <si>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</si>
  <si>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</si>
  <si>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</si>
  <si>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</si>
  <si>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</si>
  <si>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</si>
  <si>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</si>
  <si>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</si>
  <si>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</si>
  <si>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</si>
  <si>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</si>
  <si>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</si>
  <si>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</si>
  <si>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</si>
  <si>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</si>
  <si>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</si>
  <si>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</si>
  <si>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</si>
  <si>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</si>
  <si>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</si>
  <si>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</si>
  <si>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</si>
  <si>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</si>
  <si>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</si>
  <si>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</si>
  <si>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</si>
  <si>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</si>
  <si>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</si>
  <si>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</si>
  <si>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</si>
  <si>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</si>
  <si>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</si>
  <si>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</si>
  <si>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</si>
  <si>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</si>
  <si>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</si>
  <si>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</si>
  <si>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</si>
  <si>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</si>
  <si>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</si>
  <si>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</si>
  <si>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</si>
  <si>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</si>
  <si>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</si>
  <si>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</si>
  <si>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</si>
  <si>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</si>
  <si>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</si>
  <si>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</si>
  <si>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</si>
  <si>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</si>
  <si>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</si>
  <si>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</si>
  <si>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</si>
  <si>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</si>
  <si>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</si>
  <si>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</si>
  <si>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</si>
  <si>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</si>
  <si>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</si>
  <si>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</si>
  <si>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</si>
  <si>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</si>
  <si>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</si>
  <si>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</si>
  <si>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</si>
  <si>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</si>
  <si>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</si>
  <si>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</si>
  <si>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</si>
  <si>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</si>
  <si>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</si>
  <si>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</si>
  <si>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</si>
  <si>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</si>
  <si>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</si>
  <si>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</si>
  <si>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</si>
  <si>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</si>
  <si>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</si>
  <si>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</si>
  <si>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</si>
  <si>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</si>
  <si>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</si>
  <si>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</si>
  <si>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</si>
  <si>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</si>
  <si>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</si>
  <si>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</si>
  <si>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</si>
  <si>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</si>
  <si>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</si>
  <si>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</si>
  <si>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</si>
  <si>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</si>
  <si>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</si>
  <si>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</si>
  <si>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</si>
  <si>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</si>
  <si>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</si>
  <si>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</si>
  <si>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</si>
  <si>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</si>
  <si>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</si>
  <si>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</si>
  <si>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</si>
  <si>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</si>
  <si>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</si>
  <si>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</si>
  <si>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</si>
  <si>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</si>
  <si>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</si>
  <si>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</si>
  <si>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</si>
  <si>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</si>
  <si>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</si>
  <si>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</si>
  <si>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</si>
  <si>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</si>
  <si>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</si>
  <si>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</si>
  <si>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</si>
  <si>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</si>
  <si>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</si>
  <si>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</si>
  <si>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</si>
  <si>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</si>
  <si>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</si>
  <si>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</si>
  <si>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</si>
  <si>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</si>
  <si>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</si>
  <si>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</si>
  <si>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</si>
  <si>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</si>
  <si>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</si>
  <si>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</si>
  <si>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</si>
  <si>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</si>
  <si>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</si>
  <si>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</si>
  <si>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</si>
  <si>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</si>
  <si>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</si>
  <si>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</si>
  <si>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</si>
  <si>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</si>
  <si>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</si>
  <si>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</si>
  <si>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</si>
  <si>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</si>
  <si>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</si>
  <si>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</si>
  <si>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</si>
  <si>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</si>
  <si>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</si>
  <si>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</si>
  <si>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</si>
  <si>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</si>
  <si>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</si>
  <si>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</si>
  <si>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</si>
  <si>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</si>
  <si>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</si>
  <si>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</si>
  <si>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</si>
  <si>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</si>
  <si>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</si>
  <si>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</si>
  <si>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</si>
  <si>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</si>
  <si>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</si>
  <si>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</si>
  <si>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</si>
  <si>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</si>
  <si>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</si>
  <si>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</si>
  <si>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</si>
  <si>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</si>
  <si>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</si>
  <si>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</si>
  <si>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</si>
  <si>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</si>
  <si>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</si>
  <si>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</si>
  <si>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</si>
  <si>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</si>
  <si>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</si>
  <si>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</si>
  <si>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</si>
  <si>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</si>
  <si>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</si>
  <si>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</si>
  <si>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</si>
  <si>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</si>
  <si>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</si>
  <si>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</si>
  <si>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</si>
  <si>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</si>
  <si>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</si>
  <si>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</si>
  <si>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</si>
  <si>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</si>
  <si>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</si>
  <si>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</si>
  <si>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</si>
  <si>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</si>
  <si>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</si>
  <si>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</si>
  <si>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</si>
  <si>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</si>
  <si>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</si>
  <si>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</si>
  <si>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</si>
  <si>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</si>
  <si>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</si>
  <si>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</si>
  <si>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</si>
  <si>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</si>
  <si>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</si>
  <si>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</si>
  <si>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</si>
  <si>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</si>
  <si>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</si>
  <si>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</si>
  <si>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</si>
  <si>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</si>
  <si>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</si>
  <si>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</si>
  <si>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</si>
  <si>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</si>
  <si>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</si>
  <si>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</si>
  <si>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</si>
  <si>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</si>
  <si>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</si>
  <si>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</si>
  <si>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</si>
  <si>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</si>
  <si>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</si>
  <si>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</si>
  <si>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</si>
  <si>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</si>
  <si>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</si>
  <si>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</si>
  <si>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</si>
  <si>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</si>
  <si>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</si>
  <si>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</si>
  <si>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</si>
  <si>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</si>
  <si>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</si>
  <si>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</si>
  <si>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</si>
  <si>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</si>
  <si>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</si>
  <si>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</si>
  <si>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</si>
  <si>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</si>
  <si>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</si>
  <si>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</si>
  <si>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</si>
  <si>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</si>
  <si>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</si>
  <si>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</si>
  <si>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</si>
  <si>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</si>
  <si>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</si>
  <si>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</si>
  <si>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</si>
  <si>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</si>
  <si>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</si>
  <si>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</si>
  <si>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</si>
  <si>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</si>
  <si>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</si>
  <si>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</si>
  <si>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</si>
  <si>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</si>
  <si>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</si>
  <si>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</si>
  <si>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</si>
  <si>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</si>
  <si>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</si>
  <si>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</si>
  <si>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</si>
  <si>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</si>
  <si>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</si>
  <si>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</si>
  <si>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</si>
  <si>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</si>
  <si>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</si>
  <si>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</si>
  <si>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</si>
  <si>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</si>
  <si>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</si>
  <si>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</si>
  <si>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</si>
  <si>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</si>
  <si>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</si>
  <si>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</si>
  <si>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</si>
  <si>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</si>
  <si>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</si>
  <si>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</si>
  <si>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</si>
  <si>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</si>
  <si>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</si>
  <si>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</si>
  <si>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</si>
  <si>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</si>
  <si>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</si>
  <si>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</si>
  <si>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</si>
  <si>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</si>
  <si>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</si>
  <si>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</si>
  <si>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</si>
  <si>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</si>
  <si>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</si>
  <si>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</si>
  <si>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</si>
  <si>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</si>
  <si>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</si>
  <si>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</si>
  <si>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</si>
  <si>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</si>
  <si>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</si>
  <si>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</si>
  <si>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</si>
  <si>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</si>
  <si>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</si>
  <si>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</si>
  <si>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</si>
  <si>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</si>
  <si>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</si>
  <si>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</si>
  <si>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</si>
  <si>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</si>
  <si>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</si>
  <si>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</si>
  <si>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</si>
  <si>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</si>
  <si>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</si>
  <si>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</si>
  <si>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</si>
  <si>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</si>
  <si>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</si>
  <si>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</si>
  <si>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</si>
  <si>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</si>
  <si>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</si>
  <si>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</si>
  <si>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</si>
  <si>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</si>
  <si>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</si>
  <si>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</si>
  <si>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</si>
  <si>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</si>
  <si>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</si>
  <si>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</si>
  <si>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</si>
  <si>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</si>
  <si>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</si>
  <si>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</si>
  <si>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</si>
  <si>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</si>
  <si>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</si>
  <si>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</si>
  <si>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</si>
  <si>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</si>
  <si>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</si>
  <si>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</si>
  <si>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</si>
  <si>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</si>
  <si>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</si>
  <si>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</si>
  <si>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</si>
  <si>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</si>
  <si>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</si>
  <si>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</si>
  <si>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</si>
  <si>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</si>
  <si>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</si>
  <si>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</si>
  <si>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</si>
  <si>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</si>
  <si>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</si>
  <si>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</si>
  <si>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</si>
  <si>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</si>
  <si>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</si>
  <si>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</si>
  <si>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</si>
  <si>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</si>
  <si>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</si>
  <si>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</si>
  <si>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</si>
  <si>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</si>
  <si>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</si>
  <si>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</si>
  <si>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</si>
  <si>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</si>
  <si>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</si>
  <si>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</si>
  <si>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</si>
  <si>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</si>
  <si>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</si>
  <si>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</si>
  <si>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</si>
  <si>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</si>
  <si>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</si>
  <si>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</si>
  <si>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</si>
  <si>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</si>
  <si>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</si>
  <si>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</si>
  <si>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</si>
  <si>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</si>
  <si>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</si>
  <si>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</si>
  <si>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</si>
  <si>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</si>
  <si>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</si>
  <si>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</si>
  <si>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</si>
  <si>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</si>
  <si>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</si>
  <si>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</si>
  <si>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</si>
  <si>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</si>
  <si>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</si>
  <si>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</si>
  <si>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</si>
  <si>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</si>
  <si>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</si>
  <si>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</si>
  <si>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</si>
  <si>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</si>
  <si>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</si>
  <si>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</si>
  <si>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</si>
  <si>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</si>
  <si>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</si>
  <si>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</si>
  <si>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</si>
  <si>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</si>
  <si>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</si>
  <si>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</si>
  <si>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</si>
  <si>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</si>
  <si>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</si>
  <si>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</si>
  <si>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</si>
  <si>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</si>
  <si>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</si>
  <si>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</si>
  <si>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</si>
  <si>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</si>
  <si>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</si>
  <si>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</si>
  <si>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</si>
  <si>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</si>
  <si>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</si>
  <si>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</si>
  <si>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</si>
  <si>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</si>
  <si>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</si>
  <si>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</si>
  <si>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</si>
  <si>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</si>
  <si>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</si>
  <si>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</si>
  <si>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</si>
  <si>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</si>
  <si>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</si>
  <si>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</si>
  <si>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</si>
  <si>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</si>
  <si>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</si>
  <si>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</si>
  <si>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</si>
  <si>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</si>
  <si>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</si>
  <si>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</si>
  <si>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</si>
  <si>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</si>
  <si>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</si>
  <si>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</si>
  <si>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</si>
  <si>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</si>
  <si>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</si>
  <si>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</si>
  <si>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</si>
  <si>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</si>
  <si>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</si>
  <si>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</si>
  <si>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</si>
  <si>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</si>
  <si>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</si>
  <si>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</si>
  <si>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</si>
  <si>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</si>
  <si>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</si>
  <si>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</si>
  <si>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</si>
  <si>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</si>
  <si>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</si>
  <si>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</si>
  <si>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</si>
  <si>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</si>
  <si>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</si>
  <si>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</si>
  <si>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</si>
  <si>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</si>
  <si>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</si>
  <si>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</si>
  <si>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</si>
  <si>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</si>
  <si>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</si>
  <si>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</si>
  <si>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</si>
  <si>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</si>
  <si>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</si>
  <si>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</si>
  <si>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</si>
  <si>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</si>
  <si>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</si>
  <si>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</si>
  <si>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</si>
  <si>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</si>
  <si>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</si>
  <si>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</si>
  <si>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</si>
  <si>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</si>
  <si>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</si>
  <si>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</si>
  <si>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</si>
  <si>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</si>
  <si>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</si>
  <si>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</si>
  <si>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</si>
  <si>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</si>
  <si>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</si>
  <si>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</si>
  <si>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</si>
  <si>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</si>
  <si>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</si>
  <si>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</si>
  <si>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</si>
  <si>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</si>
  <si>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</si>
  <si>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</si>
  <si>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</si>
  <si>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</si>
  <si>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</si>
  <si>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</si>
  <si>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</si>
  <si>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</si>
  <si>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</si>
  <si>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</si>
  <si>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</si>
  <si>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</si>
  <si>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</si>
  <si>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</si>
  <si>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</si>
  <si>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</si>
  <si>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</si>
  <si>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</si>
  <si>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</si>
  <si>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</si>
  <si>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</si>
  <si>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</si>
  <si>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</si>
  <si>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</si>
  <si>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</si>
  <si>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</si>
  <si>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</si>
  <si>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</si>
  <si>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</si>
  <si>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</si>
  <si>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</si>
  <si>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</si>
  <si>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</si>
  <si>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</si>
  <si>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</si>
  <si>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</si>
  <si>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</si>
  <si>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</si>
  <si>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</si>
  <si>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</si>
  <si>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</si>
  <si>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</si>
  <si>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</si>
  <si>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</si>
  <si>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</si>
  <si>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</si>
  <si>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</si>
  <si>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</si>
  <si>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</si>
  <si>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</si>
  <si>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</si>
  <si>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</si>
  <si>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</si>
  <si>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</si>
  <si>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</si>
  <si>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</si>
  <si>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</si>
  <si>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</si>
  <si>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</si>
  <si>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</si>
  <si>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</si>
  <si>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</si>
  <si>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</si>
  <si>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</si>
  <si>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</si>
  <si>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</si>
  <si>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</si>
  <si>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</si>
  <si>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</si>
  <si>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</si>
  <si>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</si>
  <si>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</si>
  <si>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</si>
  <si>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</si>
  <si>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</si>
  <si>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</si>
  <si>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</si>
  <si>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</si>
  <si>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</si>
  <si>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</si>
  <si>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</si>
  <si>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</si>
  <si>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</si>
  <si>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</si>
  <si>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</si>
  <si>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</si>
  <si>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</si>
  <si>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</si>
  <si>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</si>
  <si>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</si>
  <si>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</si>
  <si>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</si>
  <si>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</si>
  <si>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</si>
  <si>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</si>
  <si>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</si>
  <si>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</si>
  <si>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</si>
  <si>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</si>
  <si>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</si>
  <si>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</si>
  <si>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</si>
  <si>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</si>
  <si>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</si>
  <si>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</si>
  <si>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</si>
  <si>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</si>
  <si>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</si>
  <si>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</si>
  <si>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</si>
  <si>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</si>
  <si>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</si>
  <si>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</si>
  <si>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</si>
  <si>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</si>
  <si>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</si>
  <si>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</si>
  <si>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</si>
  <si>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</si>
  <si>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</si>
  <si>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</si>
  <si>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</si>
  <si>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</si>
  <si>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</si>
  <si>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</si>
  <si>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</si>
  <si>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</si>
  <si>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</si>
  <si>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</si>
  <si>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</si>
  <si>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</si>
  <si>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</si>
  <si>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</si>
  <si>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</si>
  <si>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</si>
  <si>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</si>
  <si>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</si>
  <si>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</si>
  <si>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</si>
  <si>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</si>
  <si>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</si>
  <si>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</si>
  <si>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</si>
  <si>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</si>
  <si>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</si>
  <si>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</si>
  <si>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</si>
  <si>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</si>
  <si>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</si>
  <si>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</si>
  <si>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</si>
  <si>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</si>
  <si>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</si>
  <si>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</si>
  <si>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</si>
  <si>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</si>
  <si>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</si>
  <si>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</si>
  <si>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</si>
  <si>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</si>
  <si>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</si>
  <si>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</si>
  <si>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</si>
  <si>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</si>
  <si>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</si>
  <si>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</si>
  <si>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</si>
  <si>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</si>
  <si>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</si>
  <si>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</si>
  <si>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</si>
  <si>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</si>
  <si>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</si>
  <si>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</si>
  <si>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</si>
  <si>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</si>
  <si>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</si>
  <si>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</si>
  <si>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</si>
  <si>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</si>
  <si>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</si>
  <si>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</si>
  <si>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</si>
  <si>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</si>
  <si>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</si>
  <si>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</si>
  <si>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</si>
  <si>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</si>
  <si>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</si>
  <si>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</si>
  <si>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</si>
  <si>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</si>
  <si>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</si>
  <si>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</si>
  <si>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</si>
  <si>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</si>
  <si>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</si>
  <si>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</si>
  <si>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</si>
  <si>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</si>
  <si>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</si>
  <si>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</si>
  <si>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</si>
  <si>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</si>
  <si>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</si>
  <si>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</si>
  <si>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</si>
  <si>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</si>
  <si>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</si>
  <si>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</si>
  <si>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</si>
  <si>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</si>
  <si>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</si>
  <si>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</si>
  <si>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</si>
  <si>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</si>
  <si>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</si>
  <si>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</si>
  <si>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</si>
  <si>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</si>
  <si>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</si>
  <si>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</si>
  <si>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</si>
  <si>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</si>
  <si>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</si>
  <si>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</si>
  <si>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</si>
  <si>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</si>
  <si>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</si>
  <si>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</si>
  <si>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</si>
  <si>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</si>
  <si>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</si>
  <si>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</si>
  <si>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</si>
  <si>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</si>
  <si>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</si>
  <si>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</si>
  <si>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</si>
  <si>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</si>
  <si>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</si>
  <si>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</si>
  <si>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</si>
  <si>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</si>
  <si>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</si>
  <si>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</si>
  <si>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</si>
  <si>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</si>
  <si>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</si>
  <si>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</si>
  <si>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</si>
  <si>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</si>
  <si>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</si>
  <si>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</si>
  <si>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</si>
  <si>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</si>
  <si>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</si>
  <si>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</si>
  <si>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</si>
  <si>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</si>
  <si>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</si>
  <si>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</si>
  <si>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</si>
  <si>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</si>
  <si>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</si>
  <si>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</si>
  <si>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</si>
  <si>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</si>
  <si>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</si>
  <si>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</si>
  <si>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</si>
  <si>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</si>
  <si>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</si>
  <si>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</si>
  <si>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</si>
  <si>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</si>
  <si>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</si>
  <si>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</si>
  <si>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</si>
  <si>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</si>
  <si>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</si>
  <si>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</si>
  <si>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</si>
  <si>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</si>
  <si>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</si>
  <si>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</si>
  <si>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</si>
  <si>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</si>
  <si>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</si>
  <si>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</si>
  <si>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</si>
  <si>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</si>
  <si>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</si>
  <si>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</si>
  <si>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</si>
  <si>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</si>
  <si>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</si>
  <si>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</si>
  <si>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</si>
  <si>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</si>
  <si>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</si>
  <si>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</si>
  <si>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</si>
  <si>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</si>
  <si>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</si>
  <si>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</si>
  <si>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</si>
  <si>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</si>
  <si>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</si>
  <si>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</si>
  <si>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</si>
  <si>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</si>
  <si>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</si>
  <si>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</si>
  <si>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</si>
  <si>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</si>
  <si>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</si>
  <si>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</si>
  <si>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</si>
  <si>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</si>
  <si>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</si>
  <si>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</si>
  <si>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</si>
  <si>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</si>
  <si>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</si>
  <si>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</si>
  <si>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</si>
  <si>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</si>
  <si>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</si>
  <si>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</si>
  <si>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</si>
  <si>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</si>
  <si>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</si>
  <si>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</si>
  <si>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</si>
  <si>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</si>
  <si>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</si>
  <si>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</si>
  <si>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</si>
  <si>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</si>
  <si>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</si>
  <si>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</si>
  <si>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</si>
  <si>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</si>
  <si>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</si>
  <si>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</si>
  <si>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</si>
  <si>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</si>
  <si>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</si>
  <si>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</si>
  <si>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</si>
  <si>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</si>
  <si>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</si>
  <si>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</si>
  <si>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</si>
  <si>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</si>
  <si>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</si>
  <si>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</si>
  <si>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</si>
  <si>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</si>
  <si>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</si>
  <si>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</si>
  <si>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</si>
  <si>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</si>
  <si>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</si>
  <si>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</si>
  <si>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</si>
  <si>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</si>
  <si>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</si>
  <si>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</si>
  <si>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</si>
  <si>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</si>
  <si>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</si>
  <si>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</si>
  <si>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</si>
  <si>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</si>
  <si>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</si>
  <si>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</si>
  <si>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</si>
  <si>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</si>
  <si>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</si>
  <si>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</si>
  <si>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</si>
  <si>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</si>
  <si>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</si>
  <si>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</si>
  <si>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</si>
  <si>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</si>
  <si>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</si>
  <si>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</si>
  <si>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</si>
  <si>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</si>
  <si>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</si>
  <si>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</si>
  <si>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</si>
  <si>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</si>
  <si>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</si>
  <si>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</si>
  <si>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</si>
  <si>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</si>
  <si>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</si>
  <si>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</si>
  <si>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</si>
  <si>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</si>
  <si>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</si>
  <si>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</si>
  <si>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</si>
  <si>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</si>
  <si>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</si>
  <si>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</si>
  <si>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</si>
  <si>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</si>
  <si>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</si>
  <si>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</si>
  <si>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</si>
  <si>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</si>
  <si>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</si>
  <si>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</si>
  <si>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</si>
  <si>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</si>
  <si>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</si>
  <si>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</si>
  <si>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</si>
  <si>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</si>
  <si>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</si>
  <si>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</si>
  <si>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</si>
  <si>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</si>
  <si>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</si>
  <si>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</si>
  <si>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</si>
  <si>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</si>
  <si>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</si>
  <si>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</si>
  <si>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</si>
  <si>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</si>
  <si>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</si>
  <si>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</si>
  <si>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</si>
  <si>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</si>
  <si>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</si>
  <si>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</si>
  <si>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</si>
  <si>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</si>
  <si>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</si>
  <si>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</si>
  <si>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</si>
  <si>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</si>
  <si>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</si>
  <si>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</si>
  <si>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</si>
  <si>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</si>
  <si>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</si>
  <si>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</si>
  <si>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</si>
  <si>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</si>
  <si>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</si>
  <si>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</si>
  <si>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</si>
  <si>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</si>
  <si>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</si>
  <si>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</si>
  <si>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</si>
  <si>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</si>
  <si>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</si>
  <si>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</si>
  <si>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</si>
  <si>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</si>
  <si>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</si>
  <si>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</si>
  <si>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</si>
  <si>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</si>
  <si>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</si>
  <si>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</si>
  <si>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</si>
  <si>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</si>
  <si>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</si>
  <si>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</si>
  <si>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</si>
  <si>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</si>
  <si>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</si>
  <si>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</si>
  <si>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</si>
  <si>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</si>
  <si>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</si>
  <si>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</si>
  <si>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</si>
  <si>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</si>
  <si>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</si>
  <si>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</si>
  <si>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</si>
  <si>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</si>
  <si>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</si>
  <si>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</si>
  <si>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</si>
  <si>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</si>
  <si>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</si>
  <si>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</si>
  <si>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</si>
  <si>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</si>
  <si>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</si>
  <si>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</si>
  <si>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</si>
  <si>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</si>
  <si>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</si>
  <si>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</si>
  <si>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</si>
  <si>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</si>
  <si>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</si>
  <si>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</si>
  <si>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</si>
  <si>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</si>
  <si>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</si>
  <si>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</si>
  <si>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</si>
  <si>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</si>
  <si>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</si>
  <si>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</si>
  <si>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</si>
  <si>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</si>
  <si>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</si>
  <si>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</si>
  <si>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</si>
  <si>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</si>
  <si>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</si>
  <si>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</si>
  <si>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</si>
  <si>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</si>
  <si>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</si>
  <si>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</si>
  <si>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</si>
  <si>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</si>
  <si>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</si>
  <si>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</si>
  <si>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</si>
  <si>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</si>
  <si>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</si>
  <si>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</si>
  <si>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</si>
  <si>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</si>
  <si>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</si>
  <si>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</si>
  <si>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</si>
  <si>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</si>
  <si>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</si>
  <si>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</si>
  <si>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</si>
  <si>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</si>
  <si>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</si>
  <si>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</si>
  <si>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</si>
  <si>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</si>
  <si>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</si>
  <si>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</si>
  <si>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</si>
  <si>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</si>
  <si>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</si>
  <si>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</si>
  <si>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</si>
  <si>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</si>
  <si>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</si>
  <si>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</si>
  <si>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</si>
  <si>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</si>
  <si>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</si>
  <si>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</si>
  <si>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</si>
  <si>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</si>
  <si>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</si>
  <si>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</si>
  <si>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</si>
  <si>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</si>
  <si>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</si>
  <si>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</si>
  <si>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</si>
  <si>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</si>
  <si>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</si>
  <si>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</si>
  <si>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</si>
  <si>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</si>
  <si>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</si>
  <si>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</si>
  <si>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</si>
  <si>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</si>
  <si>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</si>
  <si>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</si>
  <si>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</si>
  <si>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</si>
  <si>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</si>
  <si>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</si>
  <si>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</si>
  <si>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</si>
  <si>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</si>
  <si>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</si>
  <si>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</si>
  <si>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</si>
  <si>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</si>
  <si>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</si>
  <si>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</si>
  <si>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</si>
  <si>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</si>
  <si>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</si>
  <si>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</si>
  <si>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</si>
  <si>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</si>
  <si>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</si>
  <si>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</si>
  <si>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</si>
  <si>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</si>
  <si>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</si>
  <si>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</si>
  <si>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</si>
  <si>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</si>
  <si>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</si>
  <si>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</si>
  <si>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</si>
  <si>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</si>
  <si>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</si>
  <si>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</si>
  <si>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</si>
  <si>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</si>
  <si>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</si>
  <si>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</si>
  <si>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</si>
  <si>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</si>
  <si>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</si>
  <si>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</si>
  <si>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</si>
  <si>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</si>
  <si>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</si>
  <si>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</si>
  <si>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</si>
  <si>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</si>
  <si>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</si>
  <si>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</si>
  <si>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</si>
  <si>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</si>
  <si>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</si>
  <si>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</si>
  <si>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</si>
  <si>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</si>
  <si>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</si>
  <si>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</si>
  <si>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</si>
  <si>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</si>
  <si>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</si>
  <si>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</si>
  <si>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</si>
  <si>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</si>
  <si>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</si>
  <si>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</si>
  <si>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</si>
  <si>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</si>
  <si>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</si>
  <si>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</si>
  <si>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</si>
  <si>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</si>
  <si>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</si>
  <si>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</si>
  <si>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</si>
  <si>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</si>
  <si>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</si>
  <si>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</si>
  <si>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</si>
  <si>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</si>
  <si>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</si>
  <si>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</si>
  <si>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</si>
  <si>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</si>
  <si>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</si>
  <si>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</si>
  <si>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</si>
  <si>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</si>
  <si>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</si>
  <si>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</si>
  <si>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</si>
  <si>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</si>
  <si>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</si>
  <si>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</si>
  <si>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</si>
  <si>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</si>
  <si>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</si>
  <si>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</si>
  <si>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</si>
  <si>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</si>
  <si>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</si>
  <si>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</si>
  <si>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</si>
  <si>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</si>
  <si>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</si>
  <si>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</si>
  <si>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</si>
  <si>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</si>
  <si>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</si>
  <si>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</si>
  <si>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</si>
  <si>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</si>
  <si>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</si>
  <si>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</si>
  <si>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</si>
  <si>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</si>
  <si>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</si>
  <si>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</si>
  <si>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</si>
  <si>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</si>
  <si>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</si>
  <si>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</si>
  <si>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</si>
  <si>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</si>
  <si>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</si>
  <si>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</si>
  <si>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</si>
  <si>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</si>
  <si>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</si>
  <si>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</si>
  <si>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</si>
  <si>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</si>
  <si>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</si>
  <si>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</si>
  <si>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</si>
  <si>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</si>
  <si>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</si>
  <si>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</si>
  <si>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</si>
  <si>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</si>
  <si>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</si>
  <si>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</si>
  <si>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</si>
  <si>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</si>
  <si>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</si>
  <si>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</si>
  <si>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</si>
  <si>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</si>
  <si>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</si>
  <si>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</si>
  <si>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</si>
  <si>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</si>
  <si>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</si>
  <si>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</si>
  <si>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</si>
  <si>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</si>
  <si>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</si>
  <si>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</si>
  <si>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</si>
  <si>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</si>
  <si>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</si>
  <si>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</si>
  <si>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</si>
  <si>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</si>
  <si>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</si>
  <si>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</si>
  <si>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</si>
  <si>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</si>
  <si>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</si>
  <si>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</si>
  <si>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</si>
  <si>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</si>
  <si>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</si>
  <si>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</si>
  <si>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</si>
  <si>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</si>
  <si>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</si>
  <si>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</si>
  <si>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</si>
  <si>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</si>
  <si>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</si>
  <si>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</si>
  <si>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</si>
  <si>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</si>
  <si>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</si>
  <si>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</si>
  <si>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</si>
  <si>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</si>
  <si>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</si>
  <si>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</si>
  <si>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</si>
  <si>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</si>
  <si>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</si>
  <si>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</si>
  <si>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</si>
  <si>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</si>
  <si>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</si>
  <si>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</si>
  <si>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</si>
  <si>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</si>
  <si>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</si>
  <si>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</si>
  <si>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</si>
  <si>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</si>
  <si>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</si>
  <si>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</si>
  <si>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</si>
  <si>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</si>
  <si>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</si>
  <si>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</si>
  <si>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</si>
  <si>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</si>
  <si>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</si>
  <si>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</si>
  <si>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</si>
  <si>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</si>
  <si>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</si>
  <si>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</si>
  <si>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</si>
  <si>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</si>
  <si>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</si>
  <si>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</si>
  <si>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</si>
  <si>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</si>
  <si>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</si>
  <si>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</si>
  <si>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</si>
  <si>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</si>
  <si>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</si>
  <si>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</si>
  <si>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</si>
  <si>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</si>
  <si>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</si>
  <si>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</si>
  <si>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</si>
  <si>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</si>
  <si>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</si>
  <si>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</si>
  <si>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</si>
  <si>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</si>
  <si>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</si>
  <si>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</si>
  <si>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</si>
  <si>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</si>
  <si>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</si>
  <si>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</si>
  <si>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</si>
  <si>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</si>
  <si>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</si>
  <si>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</si>
  <si>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</si>
  <si>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</si>
  <si>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</si>
  <si>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</si>
  <si>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</si>
  <si>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</si>
  <si>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</si>
  <si>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</si>
  <si>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</si>
  <si>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</si>
  <si>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</si>
  <si>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</si>
  <si>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</si>
  <si>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</si>
  <si>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</si>
  <si>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</si>
  <si>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</si>
  <si>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</si>
  <si>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</si>
  <si>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</si>
  <si>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</si>
  <si>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</si>
  <si>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</si>
  <si>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</si>
  <si>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</si>
  <si>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</si>
  <si>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</si>
  <si>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</si>
  <si>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</si>
  <si>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</si>
  <si>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</si>
  <si>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</si>
  <si>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</si>
  <si>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</si>
  <si>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</si>
  <si>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</si>
  <si>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</si>
  <si>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</si>
  <si>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</si>
  <si>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</si>
  <si>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</si>
  <si>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</si>
  <si>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</si>
  <si>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</si>
  <si>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</si>
  <si>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</si>
  <si>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</si>
  <si>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</si>
  <si>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</si>
  <si>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</si>
  <si>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</si>
  <si>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</si>
  <si>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</si>
  <si>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</si>
  <si>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</si>
  <si>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</si>
  <si>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</si>
  <si>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</si>
  <si>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</si>
  <si>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</si>
  <si>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</si>
  <si>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</si>
  <si>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</si>
  <si>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</si>
  <si>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</si>
  <si>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</si>
  <si>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</si>
  <si>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</si>
  <si>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</si>
  <si>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</si>
  <si>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</si>
  <si>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</si>
  <si>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</si>
  <si>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</si>
  <si>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</si>
  <si>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</si>
  <si>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</si>
  <si>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</si>
  <si>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</si>
  <si>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</si>
  <si>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</si>
  <si>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</si>
  <si>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</si>
  <si>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</si>
  <si>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</si>
  <si>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</si>
  <si>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</si>
  <si>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</si>
  <si>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</si>
  <si>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</si>
  <si>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</si>
  <si>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</si>
  <si>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</si>
  <si>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</si>
  <si>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</si>
  <si>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</si>
  <si>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</si>
  <si>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</si>
  <si>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</si>
  <si>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</si>
  <si>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</si>
  <si>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</si>
  <si>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</si>
  <si>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</si>
  <si>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</si>
  <si>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</si>
  <si>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</si>
  <si>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</si>
  <si>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</si>
  <si>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</si>
  <si>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</si>
  <si>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</si>
  <si>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</si>
  <si>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</si>
  <si>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</si>
  <si>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</si>
  <si>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</si>
  <si>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</si>
  <si>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</si>
  <si>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</si>
  <si>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</si>
  <si>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</si>
  <si>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</si>
  <si>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</si>
  <si>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</si>
  <si>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</si>
  <si>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</si>
  <si>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</si>
  <si>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</si>
  <si>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</si>
  <si>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</si>
  <si>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</si>
  <si>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</si>
  <si>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</si>
  <si>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</si>
  <si>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</si>
  <si>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</si>
  <si>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</si>
  <si>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</si>
  <si>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</si>
  <si>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</si>
  <si>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</si>
  <si>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</si>
  <si>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</si>
  <si>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</si>
  <si>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</si>
  <si>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</si>
  <si>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</si>
  <si>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</si>
  <si>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</si>
  <si>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</si>
  <si>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</si>
  <si>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</si>
  <si>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</si>
  <si>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</si>
  <si>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</si>
  <si>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</si>
  <si>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</si>
  <si>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</si>
  <si>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</si>
  <si>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</si>
  <si>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</si>
  <si>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</si>
  <si>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</si>
  <si>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</si>
  <si>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</si>
  <si>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</si>
  <si>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</si>
  <si>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</si>
  <si>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</si>
  <si>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</si>
  <si>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</si>
  <si>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</si>
  <si>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</si>
  <si>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</si>
  <si>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</si>
  <si>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</si>
  <si>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</si>
  <si>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</si>
  <si>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</si>
  <si>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</si>
  <si>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</si>
  <si>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</si>
  <si>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</si>
  <si>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</si>
  <si>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</si>
  <si>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</si>
  <si>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</si>
  <si>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</si>
  <si>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</si>
  <si>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</si>
  <si>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</si>
  <si>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</si>
  <si>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</si>
  <si>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</si>
  <si>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</si>
  <si>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</si>
  <si>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</si>
  <si>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</si>
  <si>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</si>
  <si>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</si>
  <si>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</si>
  <si>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</si>
  <si>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</si>
  <si>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</si>
  <si>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</si>
  <si>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</si>
  <si>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</si>
  <si>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</si>
  <si>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</si>
  <si>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</si>
  <si>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</si>
  <si>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</si>
  <si>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</si>
  <si>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</si>
  <si>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</si>
  <si>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</si>
  <si>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</si>
  <si>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</si>
  <si>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</si>
  <si>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</si>
  <si>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</si>
  <si>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</si>
  <si>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</si>
  <si>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</si>
  <si>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</si>
  <si>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</si>
  <si>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</si>
  <si>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</si>
  <si>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</si>
  <si>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</si>
  <si>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</si>
  <si>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</si>
  <si>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</si>
  <si>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</si>
  <si>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</si>
  <si>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</si>
  <si>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</si>
  <si>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</si>
  <si>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</si>
  <si>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</si>
  <si>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</si>
  <si>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</si>
  <si>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</si>
  <si>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</si>
  <si>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</si>
  <si>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</si>
  <si>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</si>
  <si>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</si>
  <si>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</si>
  <si>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</si>
  <si>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</si>
  <si>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</si>
  <si>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</si>
  <si>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</si>
  <si>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</si>
  <si>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</si>
  <si>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</si>
  <si>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</si>
  <si>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</si>
  <si>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</si>
  <si>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</si>
  <si>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</si>
  <si>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</si>
  <si>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</si>
  <si>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</si>
  <si>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</si>
  <si>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</si>
  <si>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</si>
  <si>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</si>
  <si>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</si>
  <si>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</si>
  <si>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</si>
  <si>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</si>
  <si>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</si>
  <si>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</si>
  <si>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</si>
  <si>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</si>
  <si>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</si>
  <si>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</si>
  <si>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</si>
  <si>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</si>
  <si>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</si>
  <si>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</si>
  <si>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</si>
  <si>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</si>
  <si>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</si>
  <si>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</si>
  <si>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</si>
  <si>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</si>
  <si>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</si>
  <si>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</si>
  <si>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</si>
  <si>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</si>
  <si>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</si>
  <si>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</si>
  <si>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</si>
  <si>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</si>
  <si>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</si>
  <si>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</si>
  <si>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</si>
  <si>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</si>
  <si>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</si>
  <si>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</si>
  <si>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</si>
  <si>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</si>
  <si>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</si>
  <si>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</si>
  <si>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</si>
  <si>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</si>
  <si>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</si>
  <si>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</si>
  <si>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</si>
  <si>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</si>
  <si>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</si>
  <si>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</si>
  <si>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</si>
  <si>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</si>
  <si>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</si>
  <si>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</si>
  <si>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</si>
  <si>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</si>
  <si>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</si>
  <si>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</si>
  <si>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</si>
  <si>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</si>
  <si>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</si>
  <si>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</si>
  <si>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</si>
  <si>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</si>
  <si>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</si>
  <si>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</si>
  <si>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</si>
  <si>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</si>
  <si>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</si>
  <si>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</si>
  <si>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</si>
  <si>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</si>
  <si>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</si>
  <si>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</si>
  <si>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</si>
  <si>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</si>
  <si>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</si>
  <si>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</si>
  <si>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</si>
  <si>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</si>
  <si>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</si>
  <si>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</si>
  <si>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</si>
  <si>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</si>
  <si>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</si>
  <si>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</si>
  <si>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</si>
  <si>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</si>
  <si>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</si>
  <si>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</si>
  <si>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</si>
  <si>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</si>
  <si>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</si>
  <si>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</si>
  <si>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</si>
  <si>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</si>
  <si>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</si>
  <si>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</si>
  <si>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</si>
  <si>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</si>
  <si>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</si>
  <si>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</si>
  <si>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</si>
  <si>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</si>
  <si>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</si>
  <si>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</si>
  <si>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</si>
  <si>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</si>
  <si>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</si>
  <si>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</si>
  <si>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</si>
  <si>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</si>
  <si>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</si>
  <si>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</si>
  <si>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</si>
  <si>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</si>
  <si>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</si>
  <si>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</si>
  <si>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</si>
  <si>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</si>
  <si>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</si>
  <si>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</si>
  <si>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</si>
  <si>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</si>
  <si>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</si>
  <si>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</si>
  <si>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</si>
  <si>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</si>
  <si>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</si>
  <si>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</si>
  <si>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</si>
  <si>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</si>
  <si>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</si>
  <si>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</si>
  <si>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</si>
  <si>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</si>
  <si>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</si>
  <si>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</si>
  <si>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</si>
  <si>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</si>
  <si>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</si>
  <si>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</si>
  <si>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</si>
  <si>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</si>
  <si>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</si>
  <si>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</si>
  <si>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</si>
  <si>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</si>
  <si>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</si>
  <si>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</si>
  <si>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</si>
  <si>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</si>
  <si>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</si>
  <si>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</si>
  <si>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</si>
  <si>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</si>
  <si>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</si>
  <si>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</si>
  <si>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</si>
  <si>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</si>
  <si>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</si>
  <si>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</si>
  <si>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</si>
  <si>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</si>
  <si>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</si>
  <si>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</si>
  <si>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</si>
  <si>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</si>
  <si>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</si>
  <si>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</si>
  <si>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</si>
  <si>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</si>
  <si>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</si>
  <si>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</si>
  <si>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</si>
  <si>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</si>
  <si>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</si>
  <si>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</si>
  <si>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</si>
  <si>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</si>
  <si>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</si>
  <si>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</si>
  <si>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</si>
  <si>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</si>
  <si>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</si>
  <si>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</si>
  <si>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</si>
  <si>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</si>
  <si>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</si>
  <si>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</si>
  <si>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</si>
  <si>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</si>
  <si>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</si>
  <si>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</si>
  <si>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</si>
  <si>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</si>
  <si>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</si>
  <si>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</si>
  <si>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</si>
  <si>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</si>
  <si>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</si>
  <si>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</si>
  <si>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</si>
  <si>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</si>
  <si>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</si>
  <si>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</si>
  <si>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</si>
  <si>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</si>
  <si>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</si>
  <si>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</si>
  <si>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</si>
  <si>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</si>
  <si>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</si>
  <si>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</si>
  <si>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</si>
  <si>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</si>
  <si>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</si>
  <si>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</si>
  <si>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</si>
  <si>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</si>
  <si>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</si>
  <si>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</si>
  <si>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</si>
  <si>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</si>
  <si>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</si>
  <si>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</si>
  <si>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</si>
  <si>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</si>
  <si>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</si>
  <si>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</si>
  <si>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</si>
  <si>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</si>
  <si>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</si>
  <si>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</si>
  <si>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</si>
  <si>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</si>
  <si>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</si>
  <si>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</si>
  <si>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</si>
  <si>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</si>
  <si>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</si>
  <si>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</si>
  <si>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</si>
  <si>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</si>
  <si>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</si>
  <si>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</si>
  <si>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</si>
  <si>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</si>
  <si>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</si>
  <si>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</si>
  <si>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</si>
  <si>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</si>
  <si>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</si>
  <si>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</si>
  <si>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</si>
  <si>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</si>
  <si>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</si>
  <si>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</si>
  <si>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</si>
  <si>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</si>
  <si>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</si>
  <si>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</si>
  <si>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</si>
  <si>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</si>
  <si>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</si>
  <si>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</si>
  <si>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</si>
  <si>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</si>
  <si>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</si>
  <si>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</si>
  <si>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</si>
  <si>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</si>
  <si>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</si>
  <si>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</si>
  <si>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</si>
  <si>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</si>
  <si>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</si>
  <si>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</si>
  <si>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</si>
  <si>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</si>
  <si>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</si>
  <si>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</si>
  <si>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</si>
  <si>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</si>
  <si>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</si>
  <si>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</si>
  <si>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</si>
  <si>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</si>
  <si>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</si>
  <si>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</si>
  <si>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</si>
  <si>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</si>
  <si>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</si>
  <si>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</si>
  <si>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</si>
  <si>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</si>
  <si>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</si>
  <si>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</si>
  <si>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</si>
  <si>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</si>
  <si>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</si>
  <si>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</si>
  <si>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</si>
  <si>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</si>
  <si>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</si>
  <si>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</si>
  <si>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</si>
  <si>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</si>
  <si>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</si>
  <si>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</si>
  <si>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</si>
  <si>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</si>
  <si>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</si>
  <si>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</si>
  <si>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</si>
  <si>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</si>
  <si>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</si>
  <si>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</si>
  <si>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</si>
  <si>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</si>
  <si>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</si>
  <si>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</si>
  <si>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</si>
  <si>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</si>
  <si>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</si>
  <si>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</si>
  <si>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</si>
  <si>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</si>
  <si>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</si>
  <si>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</si>
  <si>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</si>
  <si>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</si>
  <si>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</si>
  <si>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</si>
  <si>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</si>
  <si>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</si>
  <si>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</si>
  <si>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</si>
  <si>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</si>
  <si>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</si>
  <si>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</si>
  <si>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</si>
  <si>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</si>
  <si>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</si>
  <si>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</si>
  <si>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</si>
  <si>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</si>
  <si>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</si>
  <si>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</si>
  <si>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</si>
  <si>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</si>
  <si>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</si>
  <si>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</si>
  <si>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</si>
  <si>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</si>
  <si>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</si>
  <si>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</si>
  <si>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</si>
  <si>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</si>
  <si>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</si>
  <si>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</si>
  <si>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</si>
  <si>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</si>
  <si>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</si>
  <si>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</si>
  <si>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</si>
  <si>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</si>
  <si>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</si>
  <si>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</si>
  <si>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</si>
  <si>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</si>
  <si>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</si>
  <si>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</si>
  <si>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</si>
  <si>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</si>
  <si>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</si>
  <si>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</si>
  <si>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</si>
  <si>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</si>
  <si>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</si>
  <si>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</si>
  <si>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</si>
  <si>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</si>
  <si>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</si>
  <si>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</si>
  <si>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</si>
  <si>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</si>
  <si>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</si>
  <si>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</si>
  <si>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</si>
  <si>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</si>
  <si>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</si>
  <si>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</si>
  <si>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</si>
  <si>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</si>
  <si>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</si>
  <si>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</si>
  <si>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</si>
  <si>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</si>
  <si>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</si>
  <si>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</si>
  <si>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</si>
  <si>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</si>
  <si>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</si>
  <si>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</si>
  <si>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</si>
  <si>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</si>
  <si>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</si>
  <si>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</si>
  <si>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</si>
  <si>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</si>
  <si>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</si>
  <si>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</si>
  <si>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</si>
  <si>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</si>
  <si>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</si>
  <si>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</si>
  <si>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</si>
  <si>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</si>
  <si>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</si>
  <si>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</si>
  <si>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</si>
  <si>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</si>
  <si>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</si>
  <si>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</si>
  <si>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</si>
  <si>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</si>
  <si>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</si>
  <si>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</si>
  <si>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</si>
  <si>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</si>
  <si>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</si>
  <si>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</si>
  <si>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</si>
  <si>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</si>
  <si>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</si>
  <si>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</si>
  <si>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</si>
  <si>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</si>
  <si>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</si>
  <si>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</si>
  <si>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</si>
  <si>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</si>
  <si>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</si>
  <si>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</si>
  <si>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</si>
  <si>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</si>
  <si>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</si>
  <si>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</si>
  <si>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</si>
  <si>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</si>
  <si>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</si>
  <si>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</si>
  <si>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</si>
  <si>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</si>
  <si>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</si>
  <si>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</si>
  <si>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</si>
  <si>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</si>
  <si>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</si>
  <si>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</si>
  <si>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</si>
  <si>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</si>
  <si>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</si>
  <si>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</si>
  <si>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</si>
  <si>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</si>
  <si>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</si>
  <si>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</si>
  <si>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</si>
  <si>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</si>
  <si>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</si>
  <si>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</si>
  <si>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</si>
  <si>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</si>
  <si>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</si>
  <si>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</si>
  <si>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</si>
  <si>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</si>
  <si>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</si>
  <si>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</si>
  <si>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</si>
  <si>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</si>
  <si>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</si>
  <si>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</si>
  <si>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</si>
  <si>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</si>
  <si>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</si>
  <si>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</si>
  <si>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</si>
  <si>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</si>
  <si>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</si>
  <si>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</si>
  <si>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</si>
  <si>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</si>
  <si>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</si>
  <si>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</si>
  <si>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</si>
  <si>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</si>
  <si>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</si>
  <si>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</si>
  <si>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</si>
  <si>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</si>
  <si>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</si>
  <si>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</si>
  <si>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</si>
  <si>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</si>
  <si>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</si>
  <si>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</si>
  <si>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</si>
  <si>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</si>
  <si>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</si>
  <si>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</si>
  <si>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</si>
  <si>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</si>
  <si>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</si>
  <si>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</si>
  <si>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</si>
  <si>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</si>
  <si>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</si>
  <si>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</si>
  <si>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</si>
  <si>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</si>
  <si>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</si>
  <si>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</si>
  <si>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</si>
  <si>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</si>
  <si>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</si>
  <si>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</si>
  <si>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</si>
  <si>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</si>
  <si>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</si>
  <si>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</si>
  <si>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</si>
  <si>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</si>
  <si>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</si>
  <si>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</si>
  <si>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</si>
  <si>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</si>
  <si>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</si>
  <si>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</si>
  <si>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</si>
  <si>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</si>
  <si>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</si>
  <si>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</si>
  <si>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</si>
  <si>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</si>
  <si>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</si>
  <si>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</si>
  <si>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</si>
  <si>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</si>
  <si>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</si>
  <si>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</si>
  <si>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</si>
  <si>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</si>
  <si>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</si>
  <si>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</si>
  <si>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</si>
  <si>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</si>
  <si>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</si>
  <si>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</si>
  <si>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</si>
  <si>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</si>
  <si>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</si>
  <si>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</si>
  <si>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</si>
  <si>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</si>
  <si>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</si>
  <si>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</si>
  <si>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</si>
  <si>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</si>
  <si>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</si>
  <si>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</si>
  <si>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</si>
  <si>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</si>
  <si>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</si>
  <si>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</si>
  <si>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</si>
  <si>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</si>
  <si>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</si>
  <si>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</si>
  <si>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</si>
  <si>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</si>
  <si>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</si>
  <si>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</si>
  <si>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</si>
  <si>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</si>
  <si>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</si>
  <si>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</si>
  <si>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</si>
  <si>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</si>
  <si>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</si>
  <si>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</si>
  <si>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</si>
  <si>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</si>
  <si>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</si>
  <si>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</si>
  <si>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</si>
  <si>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</si>
  <si>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</si>
  <si>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</si>
  <si>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</si>
  <si>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</si>
  <si>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</si>
  <si>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</si>
  <si>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</si>
  <si>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</si>
  <si>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</si>
  <si>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</si>
  <si>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</si>
  <si>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</si>
  <si>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</si>
  <si>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</si>
  <si>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</si>
  <si>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</si>
  <si>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</si>
  <si>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</si>
  <si>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</si>
  <si>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</si>
  <si>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</si>
  <si>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</si>
  <si>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</si>
  <si>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</si>
  <si>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</si>
  <si>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</si>
  <si>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</si>
  <si>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</si>
  <si>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</si>
  <si>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</si>
  <si>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</si>
  <si>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</si>
  <si>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</si>
  <si>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</si>
  <si>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</si>
  <si>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</si>
  <si>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</si>
  <si>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</si>
  <si>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</si>
  <si>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</si>
  <si>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</si>
  <si>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</si>
  <si>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</si>
  <si>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</si>
  <si>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</si>
  <si>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</si>
  <si>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</si>
  <si>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</si>
  <si>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</si>
  <si>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</si>
  <si>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</si>
  <si>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</si>
  <si>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</si>
  <si>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</si>
  <si>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</si>
  <si>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</si>
  <si>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</si>
  <si>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</si>
  <si>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</si>
  <si>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</si>
  <si>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</si>
  <si>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</si>
  <si>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</si>
  <si>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</si>
  <si>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</si>
  <si>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</si>
  <si>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</si>
  <si>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</si>
  <si>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</si>
  <si>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</si>
  <si>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</si>
  <si>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</si>
  <si>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</si>
  <si>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</si>
  <si>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</si>
  <si>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</si>
  <si>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</si>
  <si>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</si>
  <si>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</si>
  <si>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</si>
  <si>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</si>
  <si>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</si>
  <si>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</si>
  <si>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</si>
  <si>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</si>
  <si>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</si>
  <si>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</si>
  <si>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</si>
  <si>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</si>
  <si>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</si>
  <si>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</si>
  <si>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</si>
  <si>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</si>
  <si>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</si>
  <si>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</si>
  <si>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</si>
  <si>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</si>
  <si>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</si>
  <si>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</si>
  <si>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</si>
  <si>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</si>
  <si>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</si>
  <si>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</si>
  <si>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</si>
  <si>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</si>
  <si>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</si>
  <si>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</si>
  <si>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</si>
  <si>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</si>
  <si>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</si>
  <si>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</si>
  <si>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</si>
  <si>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</si>
  <si>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</si>
  <si>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</si>
  <si>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</si>
  <si>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</si>
  <si>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</si>
  <si>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</si>
  <si>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</si>
  <si>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</si>
  <si>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</si>
  <si>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</si>
  <si>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</si>
  <si>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</si>
  <si>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</si>
  <si>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</si>
  <si>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</si>
  <si>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</si>
  <si>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</si>
  <si>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</si>
  <si>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</si>
  <si>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</si>
  <si>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</si>
  <si>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</si>
  <si>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</si>
  <si>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</si>
  <si>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</si>
  <si>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</si>
  <si>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</si>
  <si>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</si>
  <si>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</si>
  <si>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</si>
  <si>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</si>
  <si>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</si>
  <si>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</si>
  <si>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</si>
  <si>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</si>
  <si>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</si>
  <si>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</si>
  <si>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</si>
  <si>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</si>
  <si>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</si>
  <si>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</si>
  <si>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</si>
  <si>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</si>
  <si>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</si>
  <si>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</si>
  <si>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</si>
  <si>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</si>
  <si>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</si>
  <si>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</si>
  <si>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</si>
  <si>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</si>
  <si>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</si>
  <si>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</si>
  <si>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</si>
  <si>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</si>
  <si>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</si>
  <si>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</si>
  <si>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</si>
  <si>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</si>
  <si>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</si>
  <si>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</si>
  <si>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</si>
  <si>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</si>
  <si>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</si>
  <si>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</si>
  <si>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</si>
  <si>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</si>
  <si>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</si>
  <si>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</si>
  <si>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</si>
  <si>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</si>
  <si>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</si>
  <si>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</si>
  <si>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</si>
  <si>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</si>
  <si>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</si>
  <si>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</si>
  <si>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</si>
  <si>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</si>
  <si>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</si>
  <si>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</si>
  <si>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</si>
  <si>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</si>
  <si>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</si>
  <si>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</si>
  <si>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</si>
  <si>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</si>
  <si>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</si>
  <si>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</si>
  <si>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</si>
  <si>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</si>
  <si>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</si>
  <si>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</si>
  <si>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</si>
  <si>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</si>
  <si>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</si>
  <si>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</si>
  <si>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</si>
  <si>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</si>
  <si>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</si>
  <si>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</si>
  <si>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</si>
  <si>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</si>
  <si>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</si>
  <si>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</si>
  <si>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</si>
  <si>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</si>
  <si>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</si>
  <si>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</si>
  <si>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</si>
  <si>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</si>
  <si>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</si>
  <si>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</si>
  <si>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</si>
  <si>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</si>
  <si>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</si>
  <si>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</si>
  <si>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</si>
  <si>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</si>
  <si>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</si>
  <si>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</si>
  <si>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</si>
  <si>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</si>
  <si>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</si>
  <si>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</si>
  <si>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</si>
  <si>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</si>
  <si>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</si>
  <si>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</si>
  <si>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</si>
  <si>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</si>
  <si>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</si>
  <si>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</si>
  <si>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</si>
  <si>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</si>
  <si>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</si>
  <si>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</si>
  <si>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</si>
  <si>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</si>
  <si>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</si>
  <si>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</si>
  <si>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</si>
  <si>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</si>
  <si>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</si>
  <si>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</si>
  <si>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</si>
  <si>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</si>
  <si>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</si>
  <si>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</si>
  <si>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</si>
  <si>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</si>
  <si>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</si>
  <si>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</si>
  <si>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</si>
  <si>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</si>
  <si>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</si>
  <si>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</si>
  <si>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</si>
  <si>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</si>
  <si>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</si>
  <si>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</si>
  <si>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</si>
  <si>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</si>
  <si>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</si>
  <si>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</si>
  <si>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</si>
  <si>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</si>
  <si>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</si>
  <si>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</si>
  <si>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</si>
  <si>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</si>
  <si>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</si>
  <si>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</si>
  <si>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</si>
  <si>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</si>
  <si>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</si>
  <si>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</si>
  <si>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</si>
  <si>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</si>
  <si>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</si>
  <si>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</si>
  <si>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</si>
  <si>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</si>
  <si>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</si>
  <si>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</si>
  <si>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</si>
  <si>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</si>
  <si>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</si>
  <si>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</si>
  <si>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</si>
  <si>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</si>
  <si>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</si>
  <si>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</si>
  <si>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</si>
  <si>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</si>
  <si>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</si>
  <si>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</si>
  <si>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</si>
  <si>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</si>
  <si>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</si>
  <si>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</si>
  <si>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</si>
  <si>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</si>
  <si>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</si>
  <si>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</si>
  <si>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</si>
  <si>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</si>
  <si>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</si>
  <si>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</si>
  <si>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</si>
  <si>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</si>
  <si>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</si>
  <si>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</si>
  <si>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</si>
  <si>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</si>
  <si>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</si>
  <si>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</si>
  <si>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</si>
  <si>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</si>
  <si>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</si>
  <si>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</si>
  <si>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</si>
  <si>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</si>
  <si>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</si>
  <si>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</si>
  <si>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</si>
  <si>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</si>
  <si>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</si>
  <si>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</si>
  <si>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</si>
  <si>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</si>
  <si>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</si>
  <si>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</si>
  <si>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</si>
  <si>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</si>
  <si>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</si>
  <si>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</si>
  <si>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</si>
  <si>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</si>
  <si>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</si>
  <si>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</si>
  <si>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</si>
  <si>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</si>
  <si>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</si>
  <si>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</si>
  <si>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</si>
  <si>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</si>
  <si>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</si>
  <si>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</si>
  <si>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</si>
  <si>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</si>
  <si>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</si>
  <si>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</si>
  <si>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</si>
  <si>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</si>
  <si>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</si>
  <si>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</si>
  <si>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</si>
  <si>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</si>
  <si>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</si>
  <si>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</si>
  <si>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</si>
  <si>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</si>
  <si>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</si>
  <si>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</si>
  <si>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</si>
  <si>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</si>
  <si>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</si>
  <si>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</si>
  <si>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</si>
  <si>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</si>
  <si>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</si>
  <si>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</si>
  <si>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</si>
  <si>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</si>
  <si>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</si>
  <si>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</si>
  <si>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</si>
  <si>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</si>
  <si>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</si>
  <si>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</si>
  <si>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</si>
  <si>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</si>
  <si>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</si>
  <si>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</si>
  <si>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</si>
  <si>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</si>
  <si>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</si>
  <si>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</si>
  <si>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</si>
  <si>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</si>
  <si>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</si>
  <si>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</si>
  <si>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</si>
  <si>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</si>
  <si>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</si>
  <si>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</si>
  <si>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</si>
  <si>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</si>
  <si>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</si>
  <si>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</si>
  <si>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</si>
  <si>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</si>
  <si>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</si>
  <si>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</si>
  <si>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</si>
  <si>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</si>
  <si>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</si>
  <si>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</si>
  <si>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</si>
  <si>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</si>
  <si>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</si>
  <si>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</si>
  <si>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</si>
  <si>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</si>
  <si>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</si>
  <si>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</si>
  <si>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</si>
  <si>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</si>
  <si>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</si>
  <si>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</si>
  <si>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</si>
  <si>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</si>
  <si>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</si>
  <si>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</si>
  <si>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</si>
  <si>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</si>
  <si>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</si>
  <si>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</si>
  <si>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</si>
  <si>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</si>
  <si>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</si>
  <si>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</si>
  <si>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</si>
  <si>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</si>
  <si>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</si>
  <si>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</si>
  <si>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</si>
  <si>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</si>
  <si>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</si>
  <si>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</si>
  <si>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</si>
  <si>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</si>
  <si>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</si>
  <si>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</si>
  <si>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</si>
  <si>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</si>
  <si>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</si>
  <si>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</si>
  <si>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</si>
  <si>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</si>
  <si>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</si>
  <si>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</si>
  <si>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</si>
  <si>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</si>
  <si>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</si>
  <si>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</si>
  <si>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</si>
  <si>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</si>
  <si>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</si>
  <si>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</si>
  <si>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</si>
  <si>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</si>
  <si>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</si>
  <si>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</si>
  <si>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</si>
  <si>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</si>
  <si>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</si>
  <si>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</si>
  <si>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</si>
  <si>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</si>
  <si>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</si>
  <si>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</si>
  <si>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</si>
  <si>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</si>
  <si>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</si>
  <si>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</si>
  <si>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</si>
  <si>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</si>
  <si>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</si>
  <si>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</si>
  <si>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</si>
  <si>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</si>
  <si>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</si>
  <si>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</si>
  <si>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</si>
  <si>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</si>
  <si>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</si>
  <si>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</si>
  <si>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</si>
  <si>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</si>
  <si>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</si>
  <si>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</si>
  <si>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</si>
  <si>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</si>
  <si>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</si>
  <si>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</si>
  <si>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</si>
  <si>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</si>
  <si>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</si>
  <si>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</si>
  <si>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</si>
  <si>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</si>
  <si>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</si>
  <si>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</si>
  <si>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</si>
  <si>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</si>
  <si>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</si>
  <si>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</si>
  <si>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</si>
  <si>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</si>
  <si>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</si>
  <si>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</si>
  <si>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</si>
  <si>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</si>
  <si>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</si>
  <si>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</si>
  <si>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</si>
  <si>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</si>
  <si>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</si>
  <si>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</si>
  <si>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</si>
  <si>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</si>
  <si>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</si>
  <si>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</si>
  <si>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</si>
  <si>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</si>
  <si>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</si>
  <si>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</si>
  <si>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</si>
  <si>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</si>
  <si>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</si>
  <si>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</si>
  <si>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</si>
  <si>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</si>
  <si>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</si>
  <si>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</si>
  <si>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</si>
  <si>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</si>
  <si>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</si>
  <si>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</si>
  <si>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</si>
  <si>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</si>
  <si>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</si>
  <si>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</si>
  <si>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</si>
  <si>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</si>
  <si>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</si>
  <si>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</si>
  <si>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</si>
  <si>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</si>
  <si>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</si>
  <si>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</si>
  <si>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</si>
  <si>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</si>
  <si>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</si>
  <si>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</si>
  <si>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</si>
  <si>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</si>
  <si>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</si>
  <si>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</si>
  <si>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</si>
  <si>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</si>
  <si>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</si>
  <si>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</si>
  <si>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</si>
  <si>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</si>
  <si>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</si>
  <si>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</si>
  <si>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</si>
  <si>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</si>
  <si>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</si>
  <si>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</si>
  <si>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</si>
  <si>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</si>
  <si>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</si>
  <si>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</si>
  <si>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</si>
  <si>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</si>
  <si>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</si>
  <si>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</si>
  <si>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</si>
  <si>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</si>
  <si>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</si>
  <si>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</si>
  <si>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</si>
  <si>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</si>
  <si>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</si>
  <si>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</si>
  <si>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</si>
  <si>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</si>
  <si>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</si>
  <si>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</si>
  <si>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</si>
  <si>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</si>
  <si>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</si>
  <si>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</si>
  <si>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</si>
  <si>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</si>
  <si>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</si>
  <si>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</si>
  <si>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</si>
  <si>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</si>
  <si>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</si>
  <si>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</si>
  <si>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</si>
  <si>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</si>
  <si>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</si>
  <si>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</si>
  <si>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</si>
  <si>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</si>
  <si>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</si>
  <si>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</si>
  <si>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</si>
  <si>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</si>
  <si>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</si>
  <si>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</si>
  <si>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</si>
  <si>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</si>
  <si>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</si>
  <si>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</si>
  <si>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</si>
  <si>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</si>
  <si>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</si>
  <si>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</si>
  <si>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</si>
  <si>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</si>
  <si>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</si>
  <si>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</si>
  <si>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</si>
  <si>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</si>
  <si>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</si>
  <si>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</si>
  <si>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</si>
  <si>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</si>
  <si>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</si>
  <si>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</si>
  <si>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</si>
  <si>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</si>
  <si>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</si>
  <si>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</si>
  <si>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</si>
  <si>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</si>
  <si>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</si>
  <si>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</si>
  <si>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</si>
  <si>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</si>
  <si>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</si>
  <si>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</si>
  <si>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</si>
  <si>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</si>
  <si>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</si>
  <si>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</si>
  <si>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</si>
  <si>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</si>
  <si>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</si>
  <si>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</si>
  <si>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</si>
  <si>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</si>
  <si>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</si>
  <si>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</si>
  <si>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</si>
  <si>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</si>
  <si>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</si>
  <si>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</si>
  <si>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</si>
  <si>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</si>
  <si>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</si>
  <si>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</si>
  <si>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</si>
  <si>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</si>
  <si>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</si>
  <si>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</si>
  <si>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</si>
  <si>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</si>
  <si>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</si>
  <si>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</si>
  <si>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</si>
  <si>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</si>
  <si>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</si>
  <si>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</si>
  <si>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</si>
  <si>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</si>
  <si>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</si>
  <si>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</si>
  <si>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</si>
  <si>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</si>
  <si>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</si>
  <si>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</si>
  <si>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</si>
  <si>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</si>
  <si>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</si>
  <si>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</si>
  <si>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</si>
  <si>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</si>
  <si>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</si>
  <si>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</si>
  <si>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</si>
  <si>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</si>
  <si>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</si>
  <si>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</si>
  <si>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</si>
  <si>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</si>
  <si>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</si>
  <si>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</si>
  <si>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</si>
  <si>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</si>
  <si>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</si>
  <si>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</si>
  <si>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</si>
  <si>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</si>
  <si>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</si>
  <si>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</si>
  <si>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</si>
  <si>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</si>
  <si>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</si>
  <si>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</si>
  <si>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</si>
  <si>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</si>
  <si>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</si>
  <si>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</si>
  <si>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</si>
  <si>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</si>
  <si>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</si>
  <si>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</si>
  <si>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</si>
  <si>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</si>
  <si>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</si>
  <si>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</si>
  <si>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</si>
  <si>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</si>
  <si>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</si>
  <si>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</si>
  <si>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</si>
  <si>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</si>
  <si>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</si>
  <si>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</si>
  <si>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</si>
  <si>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</si>
  <si>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</si>
  <si>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</si>
  <si>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</si>
  <si>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</si>
  <si>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</si>
  <si>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</si>
  <si>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</si>
  <si>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</si>
  <si>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</si>
  <si>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</si>
  <si>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</si>
  <si>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</si>
  <si>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</si>
  <si>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</si>
  <si>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</si>
  <si>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</si>
  <si>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</si>
  <si>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</si>
  <si>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</si>
  <si>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</si>
  <si>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</si>
  <si>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</si>
  <si>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</si>
  <si>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</si>
  <si>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</si>
  <si>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</si>
  <si>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</si>
  <si>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</si>
  <si>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</si>
  <si>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</si>
  <si>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</si>
  <si>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</si>
  <si>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</si>
  <si>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</si>
  <si>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</si>
  <si>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</si>
  <si>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</si>
  <si>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</si>
  <si>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</si>
  <si>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</si>
  <si>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</si>
  <si>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</si>
  <si>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</si>
  <si>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</si>
  <si>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</si>
  <si>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</si>
  <si>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</si>
  <si>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</si>
  <si>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</si>
  <si>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</si>
  <si>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</si>
  <si>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</si>
  <si>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</si>
  <si>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</si>
  <si>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</si>
  <si>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</si>
  <si>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</si>
  <si>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</si>
  <si>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</si>
  <si>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</si>
  <si>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</si>
  <si>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</si>
  <si>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</si>
  <si>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</si>
  <si>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</si>
  <si>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</si>
  <si>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</si>
  <si>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</si>
  <si>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</si>
  <si>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</si>
  <si>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</si>
  <si>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</si>
  <si>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</si>
  <si>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</si>
  <si>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</si>
  <si>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</si>
  <si>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</si>
  <si>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</si>
  <si>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</si>
  <si>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</si>
  <si>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</si>
  <si>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</si>
  <si>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</si>
  <si>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</si>
  <si>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</si>
  <si>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</si>
  <si>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</si>
  <si>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</si>
  <si>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</si>
  <si>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</si>
  <si>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</si>
  <si>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</si>
  <si>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</si>
  <si>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</si>
  <si>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</si>
  <si>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</si>
  <si>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</si>
  <si>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</si>
  <si>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</si>
  <si>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</si>
  <si>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</si>
  <si>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</si>
  <si>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</si>
  <si>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</si>
  <si>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</si>
  <si>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</si>
  <si>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</si>
  <si>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</si>
  <si>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</si>
  <si>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</si>
  <si>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</si>
  <si>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</si>
  <si>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</si>
  <si>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</si>
  <si>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</si>
  <si>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</si>
  <si>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</si>
  <si>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</si>
  <si>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</si>
  <si>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</si>
  <si>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</si>
  <si>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</si>
  <si>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</si>
  <si>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</si>
  <si>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</si>
  <si>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</si>
  <si>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</si>
  <si>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</si>
  <si>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</si>
  <si>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</si>
  <si>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</si>
  <si>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</si>
  <si>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</si>
  <si>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</si>
  <si>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</si>
  <si>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</si>
  <si>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</si>
  <si>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</si>
  <si>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</si>
  <si>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</si>
  <si>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</si>
  <si>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</si>
  <si>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</si>
  <si>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</si>
  <si>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</si>
  <si>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</si>
  <si>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</si>
  <si>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</si>
  <si>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</si>
  <si>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</si>
  <si>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</si>
  <si>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</si>
  <si>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</si>
  <si>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</si>
  <si>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</si>
  <si>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</si>
  <si>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</si>
  <si>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</si>
  <si>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</si>
  <si>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</si>
  <si>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</si>
  <si>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</si>
  <si>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</si>
  <si>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</si>
  <si>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</si>
  <si>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</si>
  <si>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</si>
  <si>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</si>
  <si>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</si>
  <si>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</si>
  <si>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</si>
  <si>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</si>
  <si>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</si>
  <si>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</si>
  <si>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</si>
  <si>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</si>
  <si>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</si>
  <si>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</si>
  <si>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</si>
  <si>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</si>
  <si>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</si>
  <si>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</si>
  <si>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</si>
  <si>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</si>
  <si>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</si>
  <si>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</si>
  <si>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</si>
  <si>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</si>
  <si>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</si>
  <si>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</si>
  <si>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</si>
  <si>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</si>
  <si>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</si>
  <si>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</si>
  <si>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</si>
  <si>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</si>
  <si>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</si>
  <si>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</si>
  <si>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</si>
  <si>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</si>
  <si>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</si>
  <si>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</si>
  <si>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</si>
  <si>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</si>
  <si>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</si>
  <si>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</si>
  <si>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</si>
  <si>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</si>
  <si>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</si>
  <si>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</si>
  <si>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</si>
  <si>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</si>
  <si>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</si>
  <si>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</si>
  <si>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</si>
  <si>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</si>
  <si>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</si>
  <si>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</si>
  <si>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</si>
  <si>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</si>
  <si>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</si>
  <si>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</si>
  <si>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</si>
  <si>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</si>
  <si>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</si>
  <si>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</si>
  <si>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</si>
  <si>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</si>
  <si>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</si>
  <si>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</si>
  <si>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</si>
  <si>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</si>
  <si>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</si>
  <si>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</si>
  <si>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</si>
  <si>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</si>
  <si>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</si>
  <si>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</si>
  <si>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</si>
  <si>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</si>
  <si>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</si>
  <si>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</si>
  <si>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</si>
  <si>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</si>
  <si>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</si>
  <si>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</si>
  <si>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</si>
  <si>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</si>
  <si>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</si>
  <si>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</si>
  <si>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</si>
  <si>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</si>
  <si>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</si>
  <si>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</si>
  <si>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</si>
  <si>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</si>
  <si>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</si>
  <si>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</si>
  <si>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</si>
  <si>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</si>
  <si>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</si>
  <si>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</si>
  <si>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</si>
  <si>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</si>
  <si>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</si>
  <si>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</si>
  <si>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</si>
  <si>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</si>
  <si>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</si>
  <si>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</si>
  <si>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</si>
  <si>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</si>
  <si>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</si>
  <si>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</si>
  <si>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</si>
  <si>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</si>
  <si>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</si>
  <si>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</si>
  <si>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</si>
  <si>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</si>
  <si>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</si>
  <si>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</si>
  <si>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</si>
  <si>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</si>
  <si>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</si>
  <si>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</si>
  <si>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</si>
  <si>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</si>
  <si>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</si>
  <si>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</si>
  <si>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</si>
  <si>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</si>
  <si>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</si>
  <si>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</si>
  <si>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</si>
  <si>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</si>
  <si>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</si>
  <si>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</si>
  <si>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</si>
  <si>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</si>
  <si>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</si>
  <si>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</si>
  <si>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</si>
  <si>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</si>
  <si>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</si>
  <si>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</si>
  <si>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</si>
  <si>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</si>
  <si>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</si>
  <si>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</si>
  <si>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</si>
  <si>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</si>
  <si>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</si>
  <si>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</si>
  <si>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</si>
  <si>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</si>
  <si>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</si>
  <si>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</si>
  <si>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</si>
  <si>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</si>
  <si>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</si>
  <si>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</si>
  <si>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</si>
  <si>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</si>
  <si>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</si>
  <si>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</si>
  <si>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</si>
  <si>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</si>
  <si>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</si>
  <si>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</si>
  <si>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</si>
  <si>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</si>
  <si>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</si>
  <si>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</si>
  <si>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</si>
  <si>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</si>
  <si>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</si>
  <si>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</si>
  <si>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</si>
  <si>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</si>
  <si>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</si>
  <si>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</si>
  <si>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</si>
  <si>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</si>
  <si>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</si>
  <si>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</si>
  <si>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</si>
  <si>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</si>
  <si>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</si>
  <si>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</si>
  <si>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</si>
  <si>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</si>
  <si>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</si>
  <si>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</si>
  <si>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</si>
  <si>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</si>
  <si>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</si>
  <si>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</si>
  <si>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</si>
  <si>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</si>
  <si>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</si>
  <si>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</si>
  <si>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</si>
  <si>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</si>
  <si>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</si>
  <si>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</si>
  <si>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</si>
  <si>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</si>
  <si>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</si>
  <si>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</si>
  <si>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</si>
  <si>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</si>
  <si>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</si>
  <si>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</si>
  <si>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</si>
  <si>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</si>
  <si>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</si>
  <si>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</si>
  <si>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</si>
  <si>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</si>
  <si>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</si>
  <si>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</si>
  <si>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</si>
  <si>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</si>
  <si>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</si>
  <si>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</si>
  <si>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</si>
  <si>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</si>
  <si>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</si>
  <si>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</si>
  <si>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</si>
  <si>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</si>
  <si>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</si>
  <si>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</si>
  <si>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</si>
  <si>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</si>
  <si>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</si>
  <si>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</si>
  <si>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</si>
  <si>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</si>
  <si>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</si>
  <si>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</si>
  <si>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</si>
  <si>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</si>
  <si>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</si>
  <si>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</si>
  <si>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</si>
  <si>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</si>
  <si>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</si>
  <si>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</si>
  <si>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</si>
  <si>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</si>
  <si>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</si>
  <si>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</si>
  <si>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</si>
  <si>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</si>
  <si>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</si>
  <si>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</si>
  <si>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</si>
  <si>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</si>
  <si>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</si>
  <si>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</si>
  <si>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</si>
  <si>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</si>
  <si>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</si>
  <si>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</si>
  <si>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</si>
  <si>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</si>
  <si>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</si>
  <si>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</si>
  <si>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</si>
  <si>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</si>
  <si>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</si>
  <si>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</si>
  <si>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</si>
  <si>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</si>
  <si>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</si>
  <si>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</si>
  <si>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</si>
  <si>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</si>
  <si>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</si>
  <si>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</si>
  <si>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</si>
  <si>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</si>
  <si>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</si>
  <si>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</si>
  <si>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</si>
  <si>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</si>
  <si>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</si>
  <si>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</si>
  <si>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</si>
  <si>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</si>
  <si>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</si>
  <si>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</si>
  <si>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</si>
  <si>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</si>
  <si>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</si>
  <si>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</si>
  <si>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</si>
  <si>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</si>
  <si>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</si>
  <si>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</si>
  <si>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</si>
  <si>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</si>
  <si>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</si>
  <si>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</si>
  <si>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</si>
  <si>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</si>
  <si>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</si>
  <si>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</si>
  <si>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</si>
  <si>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</si>
  <si>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</si>
  <si>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</si>
  <si>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</si>
  <si>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</si>
  <si>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</si>
  <si>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</si>
  <si>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</si>
  <si>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</si>
  <si>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</si>
  <si>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</si>
  <si>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</si>
  <si>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</si>
  <si>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</si>
  <si>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</si>
  <si>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</si>
  <si>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</si>
  <si>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</si>
  <si>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</si>
  <si>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</si>
  <si>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</si>
  <si>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</si>
  <si>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</si>
  <si>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</si>
  <si>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</si>
  <si>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</si>
  <si>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</si>
  <si>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</si>
  <si>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</si>
  <si>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</si>
  <si>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</si>
  <si>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</si>
  <si>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</si>
  <si>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</si>
  <si>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</si>
  <si>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</si>
  <si>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</si>
  <si>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</si>
  <si>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</si>
  <si>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</si>
  <si>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</si>
  <si>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</si>
  <si>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</si>
  <si>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</si>
  <si>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</si>
  <si>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</si>
  <si>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</si>
  <si>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</si>
  <si>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</si>
  <si>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</si>
  <si>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</si>
  <si>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</si>
  <si>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</si>
  <si>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</si>
  <si>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</si>
  <si>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</si>
  <si>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</si>
  <si>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</si>
  <si>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</si>
  <si>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</si>
  <si>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</si>
  <si>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</si>
  <si>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</si>
  <si>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</si>
  <si>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</si>
  <si>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</si>
  <si>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</si>
  <si>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</si>
  <si>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</si>
  <si>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</si>
  <si>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</si>
  <si>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</si>
  <si>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</si>
  <si>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</si>
  <si>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</si>
  <si>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</si>
  <si>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</si>
  <si>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</si>
  <si>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</si>
  <si>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</si>
  <si>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</si>
  <si>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</si>
  <si>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</si>
  <si>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</si>
  <si>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</si>
  <si>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</si>
  <si>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</si>
  <si>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</si>
  <si>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</si>
  <si>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</si>
  <si>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</si>
  <si>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</si>
  <si>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</si>
  <si>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</si>
  <si>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</si>
  <si>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</si>
  <si>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</si>
  <si>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</si>
  <si>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</si>
  <si>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</si>
  <si>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</si>
  <si>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</si>
  <si>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</si>
  <si>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</si>
  <si>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</si>
  <si>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</si>
  <si>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</si>
  <si>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</si>
  <si>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</si>
  <si>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</si>
  <si>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</si>
  <si>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</si>
  <si>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</si>
  <si>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</si>
  <si>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</si>
  <si>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</si>
  <si>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</si>
  <si>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</si>
  <si>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</si>
  <si>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</si>
  <si>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</si>
  <si>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</si>
  <si>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</si>
  <si>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</si>
  <si>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</si>
  <si>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</si>
  <si>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</si>
  <si>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</si>
  <si>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</si>
  <si>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</si>
  <si>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</si>
  <si>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</si>
  <si>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</si>
  <si>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</si>
  <si>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</si>
  <si>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</si>
  <si>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</si>
  <si>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</si>
  <si>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</si>
  <si>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</si>
  <si>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</si>
  <si>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</si>
  <si>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</si>
  <si>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</si>
  <si>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</si>
  <si>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</si>
  <si>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</si>
  <si>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</si>
  <si>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</si>
  <si>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</si>
  <si>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</si>
  <si>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</si>
  <si>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</si>
  <si>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</si>
  <si>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</si>
  <si>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</si>
  <si>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</si>
  <si>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</si>
  <si>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</si>
  <si>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</si>
  <si>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</si>
  <si>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</si>
  <si>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</si>
  <si>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</si>
  <si>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</si>
  <si>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</si>
  <si>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</si>
  <si>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</si>
  <si>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</si>
  <si>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</si>
  <si>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</si>
  <si>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</si>
  <si>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</si>
  <si>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</si>
  <si>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</si>
  <si>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</si>
  <si>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</si>
  <si>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</si>
  <si>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</si>
  <si>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</si>
  <si>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</si>
  <si>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</si>
  <si>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</si>
  <si>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</si>
  <si>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</si>
  <si>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</si>
  <si>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</si>
  <si>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</si>
  <si>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</si>
  <si>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</si>
  <si>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</si>
  <si>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</si>
  <si>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</si>
  <si>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</si>
  <si>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</si>
  <si>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</si>
  <si>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</si>
  <si>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</si>
  <si>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</si>
  <si>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</si>
  <si>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</si>
  <si>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</si>
  <si>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</si>
  <si>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</si>
  <si>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</si>
  <si>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</si>
  <si>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</si>
  <si>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</si>
  <si>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</si>
  <si>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</si>
  <si>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</si>
  <si>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</si>
  <si>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</si>
  <si>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</si>
  <si>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</si>
  <si>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</si>
  <si>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</si>
  <si>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</si>
  <si>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</si>
  <si>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</si>
  <si>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</si>
  <si>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</si>
  <si>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</si>
  <si>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</si>
  <si>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</si>
  <si>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</si>
  <si>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</si>
  <si>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</si>
  <si>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</si>
  <si>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</si>
  <si>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</si>
  <si>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</si>
  <si>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</si>
  <si>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</si>
  <si>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</si>
  <si>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</si>
  <si>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</si>
  <si>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</si>
  <si>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</si>
  <si>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</si>
  <si>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</si>
  <si>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</si>
  <si>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</si>
  <si>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</si>
  <si>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</si>
  <si>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</si>
  <si>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</si>
  <si>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</si>
  <si>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</si>
  <si>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</si>
  <si>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</si>
  <si>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</si>
  <si>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</si>
  <si>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</si>
  <si>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</si>
  <si>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</si>
  <si>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</si>
  <si>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</si>
  <si>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</si>
  <si>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</si>
  <si>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</si>
  <si>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</si>
  <si>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</si>
  <si>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</si>
  <si>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</si>
  <si>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</si>
  <si>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</si>
  <si>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</si>
  <si>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</si>
  <si>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</si>
  <si>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</si>
  <si>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</si>
  <si>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</si>
  <si>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</si>
  <si>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</si>
  <si>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</si>
  <si>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</si>
  <si>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</si>
  <si>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</si>
  <si>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</si>
  <si>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</si>
  <si>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</si>
  <si>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</si>
  <si>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</si>
  <si>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</si>
  <si>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</si>
  <si>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</si>
  <si>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</si>
  <si>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</si>
  <si>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</si>
  <si>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</si>
  <si>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</si>
  <si>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</si>
  <si>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</si>
  <si>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</si>
  <si>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</si>
  <si>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</si>
  <si>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</si>
  <si>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</si>
  <si>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</si>
  <si>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</si>
  <si>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</si>
  <si>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</si>
  <si>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</si>
  <si>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</si>
  <si>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</si>
  <si>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</si>
  <si>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</si>
  <si>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</si>
  <si>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</si>
  <si>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</si>
  <si>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</si>
  <si>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</si>
  <si>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</si>
  <si>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</si>
  <si>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</si>
  <si>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</si>
  <si>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</si>
  <si>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</si>
  <si>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</si>
  <si>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</si>
  <si>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</si>
  <si>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</si>
  <si>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</si>
  <si>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</si>
  <si>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</si>
  <si>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</si>
  <si>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</si>
  <si>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</si>
  <si>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</si>
  <si>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</si>
  <si>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</si>
  <si>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</si>
  <si>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</si>
  <si>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</si>
  <si>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</si>
  <si>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</si>
  <si>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</si>
  <si>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</si>
  <si>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</si>
  <si>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</si>
  <si>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</si>
  <si>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</si>
  <si>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</si>
  <si>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</si>
  <si>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</si>
  <si>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</si>
  <si>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</si>
  <si>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</si>
  <si>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</si>
  <si>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</si>
  <si>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</si>
  <si>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</si>
  <si>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</si>
  <si>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</si>
  <si>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</si>
  <si>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</si>
  <si>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</si>
  <si>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</si>
  <si>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</si>
  <si>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</si>
  <si>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</si>
  <si>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</si>
  <si>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</si>
  <si>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</si>
  <si>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</si>
  <si>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</si>
  <si>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</si>
  <si>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</si>
  <si>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</si>
  <si>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</si>
  <si>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</si>
  <si>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</si>
  <si>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</si>
  <si>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</si>
  <si>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</si>
  <si>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</si>
  <si>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</si>
  <si>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</si>
  <si>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</si>
  <si>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</si>
  <si>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</si>
  <si>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</si>
  <si>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</si>
  <si>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</si>
  <si>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</si>
  <si>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</si>
  <si>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</si>
  <si>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</si>
  <si>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</si>
  <si>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</si>
  <si>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</si>
  <si>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</si>
  <si>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</si>
  <si>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</si>
  <si>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</si>
  <si>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</si>
  <si>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</si>
  <si>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</si>
  <si>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</si>
  <si>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</si>
  <si>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</si>
  <si>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</si>
  <si>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</si>
  <si>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</si>
  <si>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</si>
  <si>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</si>
  <si>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</si>
  <si>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</si>
  <si>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</si>
  <si>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</si>
  <si>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</si>
  <si>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</si>
  <si>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</si>
  <si>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</si>
  <si>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</si>
  <si>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</si>
  <si>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</si>
  <si>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</si>
  <si>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</si>
  <si>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</si>
  <si>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</si>
  <si>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</si>
  <si>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</si>
  <si>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</si>
  <si>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</si>
  <si>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</si>
  <si>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</si>
  <si>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</si>
  <si>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</si>
  <si>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</si>
  <si>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</si>
  <si>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</si>
  <si>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</si>
  <si>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</si>
  <si>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</si>
  <si>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</si>
  <si>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</si>
  <si>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</si>
  <si>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</si>
  <si>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</si>
  <si>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</si>
  <si>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</si>
  <si>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</si>
  <si>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</si>
  <si>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</si>
  <si>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</si>
  <si>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</si>
  <si>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</si>
  <si>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</si>
  <si>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</si>
  <si>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</si>
  <si>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</si>
  <si>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</si>
  <si>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</si>
  <si>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</si>
  <si>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</si>
  <si>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</si>
  <si>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</si>
  <si>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</si>
  <si>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</si>
  <si>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</si>
  <si>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</si>
  <si>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</si>
  <si>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</si>
  <si>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</si>
  <si>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</si>
  <si>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</si>
  <si>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</si>
  <si>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</si>
  <si>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</si>
  <si>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</si>
  <si>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</si>
  <si>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</si>
  <si>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</si>
  <si>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</si>
  <si>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</si>
  <si>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</si>
  <si>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</si>
  <si>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</si>
  <si>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</si>
  <si>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</si>
  <si>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</si>
  <si>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</si>
  <si>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</si>
  <si>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</si>
  <si>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</si>
  <si>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</si>
  <si>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</si>
  <si>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</si>
  <si>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</si>
  <si>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</si>
  <si>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</si>
  <si>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</si>
  <si>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</si>
  <si>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</si>
  <si>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</si>
  <si>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</si>
  <si>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</si>
  <si>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</si>
  <si>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</si>
  <si>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</si>
  <si>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</si>
  <si>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</si>
  <si>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</si>
  <si>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</si>
  <si>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</si>
  <si>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</si>
  <si>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</si>
  <si>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</si>
  <si>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</si>
  <si>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</si>
  <si>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</si>
  <si>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</si>
  <si>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</si>
  <si>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</si>
  <si>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</si>
  <si>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</si>
  <si>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</si>
  <si>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</si>
  <si>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</si>
  <si>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</si>
  <si>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</si>
  <si>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</si>
  <si>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</si>
  <si>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</si>
  <si>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</si>
  <si>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</si>
  <si>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</si>
  <si>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</si>
  <si>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</si>
  <si>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</si>
  <si>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</si>
  <si>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</si>
  <si>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</si>
  <si>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</si>
  <si>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</si>
  <si>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</si>
  <si>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</si>
  <si>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</si>
  <si>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</si>
  <si>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</si>
  <si>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</si>
  <si>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</si>
  <si>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</si>
  <si>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</si>
  <si>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</si>
  <si>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</si>
  <si>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</si>
  <si>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</si>
  <si>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</si>
  <si>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</si>
  <si>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</si>
  <si>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</si>
  <si>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</si>
  <si>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</si>
  <si>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</si>
  <si>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</si>
  <si>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</si>
  <si>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</si>
  <si>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</si>
  <si>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</si>
  <si>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</si>
  <si>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</si>
  <si>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</si>
  <si>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</si>
  <si>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</si>
  <si>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</si>
  <si>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</si>
  <si>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</si>
  <si>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</si>
  <si>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</si>
  <si>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</si>
  <si>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</si>
  <si>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</si>
  <si>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</si>
  <si>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</si>
  <si>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</si>
  <si>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</si>
  <si>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</si>
  <si>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</si>
  <si>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</si>
  <si>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</si>
  <si>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</si>
  <si>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</si>
  <si>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</si>
  <si>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</si>
  <si>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</si>
  <si>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</si>
  <si>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</si>
  <si>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</si>
  <si>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</si>
  <si>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</si>
  <si>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</si>
  <si>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</si>
  <si>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</si>
  <si>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</si>
  <si>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</si>
  <si>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</si>
  <si>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</si>
  <si>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</si>
  <si>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</si>
  <si>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</si>
  <si>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</si>
  <si>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</si>
  <si>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</si>
  <si>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</si>
  <si>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</si>
  <si>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</si>
  <si>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</si>
  <si>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</si>
  <si>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</si>
  <si>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</si>
  <si>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</si>
  <si>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</si>
  <si>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</si>
  <si>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</si>
  <si>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</si>
  <si>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</si>
  <si>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</si>
  <si>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</si>
  <si>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</si>
  <si>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</si>
  <si>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</si>
  <si>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</si>
  <si>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</si>
  <si>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</si>
  <si>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</si>
  <si>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</si>
  <si>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</si>
  <si>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</si>
  <si>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</si>
  <si>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</si>
  <si>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</si>
  <si>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</si>
  <si>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</si>
  <si>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</si>
  <si>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</si>
  <si>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</si>
  <si>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</si>
  <si>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</si>
  <si>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</si>
  <si>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</si>
  <si>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</si>
  <si>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</si>
  <si>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</si>
  <si>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</si>
  <si>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</si>
  <si>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</si>
  <si>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</si>
  <si>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</si>
  <si>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</si>
  <si>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</si>
  <si>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</si>
  <si>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</si>
  <si>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</si>
  <si>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</si>
  <si>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</si>
  <si>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</si>
  <si>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</si>
  <si>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</si>
  <si>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</si>
  <si>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</si>
  <si>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</si>
  <si>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</si>
  <si>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</si>
  <si>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</si>
  <si>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</si>
  <si>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</si>
  <si>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</si>
  <si>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</si>
  <si>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</si>
  <si>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</si>
  <si>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</si>
  <si>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</si>
  <si>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</si>
  <si>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</si>
  <si>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</si>
  <si>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</si>
  <si>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</si>
  <si>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</si>
  <si>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</si>
  <si>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</si>
  <si>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</si>
  <si>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</si>
  <si>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</si>
  <si>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</si>
  <si>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</si>
  <si>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</si>
  <si>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</si>
  <si>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</si>
  <si>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</si>
  <si>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</si>
  <si>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</si>
  <si>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</si>
  <si>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</si>
  <si>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</si>
  <si>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</si>
  <si>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</si>
  <si>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</si>
  <si>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</si>
  <si>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</si>
  <si>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</si>
  <si>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</si>
  <si>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</si>
  <si>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</si>
  <si>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</si>
  <si>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</si>
  <si>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</si>
  <si>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</si>
  <si>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</si>
  <si>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</si>
  <si>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</si>
  <si>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</si>
  <si>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</si>
  <si>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</si>
  <si>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</si>
  <si>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</si>
  <si>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</si>
  <si>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</si>
  <si>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</si>
  <si>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</si>
  <si>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</si>
  <si>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</si>
  <si>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</si>
  <si>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</si>
  <si>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</si>
  <si>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</si>
  <si>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</si>
  <si>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</si>
  <si>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</si>
  <si>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</si>
  <si>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</si>
  <si>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</si>
  <si>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</si>
  <si>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</si>
  <si>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</si>
  <si>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</si>
  <si>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</si>
  <si>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</si>
  <si>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</si>
  <si>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</si>
  <si>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</si>
  <si>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</si>
  <si>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</si>
  <si>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</si>
  <si>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</si>
  <si>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</si>
  <si>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</si>
  <si>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</si>
  <si>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</si>
  <si>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</si>
  <si>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</si>
  <si>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</si>
  <si>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</si>
  <si>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</si>
  <si>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</si>
  <si>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</si>
  <si>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</si>
  <si>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</si>
  <si>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</si>
  <si>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</si>
  <si>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</si>
  <si>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</si>
  <si>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</si>
  <si>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</si>
  <si>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</si>
  <si>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</si>
  <si>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</si>
  <si>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</si>
  <si>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</si>
  <si>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</si>
  <si>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</si>
  <si>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</si>
  <si>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</si>
  <si>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</si>
  <si>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</si>
  <si>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</si>
  <si>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</si>
  <si>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</si>
  <si>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</si>
  <si>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</si>
  <si>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</si>
  <si>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</si>
  <si>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</si>
  <si>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</si>
  <si>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</si>
  <si>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</si>
  <si>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</si>
  <si>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</si>
  <si>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</si>
  <si>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</si>
  <si>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</si>
  <si>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</si>
  <si>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</si>
  <si>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</si>
  <si>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</si>
  <si>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</si>
  <si>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</si>
  <si>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</si>
  <si>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</si>
  <si>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</si>
  <si>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</si>
  <si>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</si>
  <si>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</si>
  <si>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</si>
  <si>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</si>
  <si>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</si>
  <si>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</si>
  <si>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</si>
  <si>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</si>
  <si>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</si>
  <si>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</si>
  <si>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</si>
  <si>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</si>
  <si>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</si>
  <si>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</si>
  <si>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</si>
  <si>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</si>
  <si>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</si>
  <si>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</si>
  <si>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</si>
  <si>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</si>
  <si>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</si>
  <si>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</si>
  <si>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</si>
  <si>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</si>
  <si>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</si>
  <si>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</si>
  <si>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</si>
  <si>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</si>
  <si>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</si>
  <si>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</si>
  <si>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</si>
  <si>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</si>
  <si>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</si>
  <si>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</si>
  <si>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</si>
  <si>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</si>
  <si>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</si>
  <si>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</si>
  <si>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</si>
  <si>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</si>
  <si>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</si>
  <si>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</si>
  <si>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</si>
  <si>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</si>
  <si>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</si>
  <si>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</si>
  <si>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</si>
  <si>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</si>
  <si>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</si>
  <si>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</si>
  <si>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</si>
  <si>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</si>
  <si>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</si>
  <si>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</si>
  <si>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</si>
  <si>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</si>
  <si>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</si>
  <si>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</si>
  <si>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</si>
  <si>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</si>
  <si>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</si>
  <si>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</si>
  <si>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</si>
  <si>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</si>
  <si>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</si>
  <si>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</si>
  <si>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</si>
  <si>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</si>
  <si>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</si>
  <si>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</si>
  <si>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</si>
  <si>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</si>
  <si>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</si>
  <si>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</si>
  <si>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</si>
  <si>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</si>
  <si>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</si>
  <si>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</si>
  <si>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</si>
  <si>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</si>
  <si>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</si>
  <si>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</si>
  <si>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</si>
  <si>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</si>
  <si>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</si>
  <si>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</si>
  <si>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</si>
  <si>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</si>
  <si>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</si>
  <si>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</si>
  <si>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</si>
  <si>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</si>
  <si>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</si>
  <si>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</si>
  <si>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</si>
  <si>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</si>
  <si>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</si>
  <si>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</si>
  <si>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</si>
  <si>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</si>
  <si>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</si>
  <si>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</si>
  <si>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</si>
  <si>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</si>
  <si>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</si>
  <si>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</si>
  <si>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</si>
  <si>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</si>
  <si>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</si>
  <si>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</si>
  <si>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</si>
  <si>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</si>
  <si>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</si>
  <si>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</si>
  <si>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</si>
  <si>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</si>
  <si>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</si>
  <si>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</si>
  <si>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</si>
  <si>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</si>
  <si>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</si>
  <si>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</si>
  <si>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</si>
  <si>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</si>
  <si>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</si>
  <si>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</si>
  <si>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</si>
  <si>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</si>
  <si>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</si>
  <si>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</si>
  <si>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</si>
  <si>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</si>
  <si>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</si>
  <si>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</si>
  <si>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</si>
  <si>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</si>
  <si>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</si>
  <si>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</si>
  <si>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</si>
  <si>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</si>
  <si>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</si>
  <si>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</si>
  <si>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</si>
  <si>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</si>
  <si>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</si>
  <si>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</si>
  <si>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</si>
  <si>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</si>
  <si>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</si>
  <si>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</si>
  <si>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</si>
  <si>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</si>
  <si>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</si>
  <si>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</si>
  <si>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</si>
  <si>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</si>
  <si>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</si>
  <si>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</si>
  <si>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</si>
  <si>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</si>
  <si>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</si>
  <si>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</si>
  <si>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</si>
  <si>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</si>
  <si>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</si>
  <si>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</si>
  <si>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</si>
  <si>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</si>
  <si>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</si>
  <si>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</si>
  <si>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</si>
  <si>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</si>
  <si>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</si>
  <si>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</si>
  <si>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</si>
  <si>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</si>
  <si>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</si>
  <si>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</si>
  <si>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</si>
  <si>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</si>
  <si>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</si>
  <si>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</si>
  <si>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</si>
  <si>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</si>
  <si>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</si>
  <si>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</si>
  <si>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</si>
  <si>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</si>
  <si>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</si>
  <si>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</si>
  <si>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</si>
  <si>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</si>
  <si>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</si>
  <si>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</si>
  <si>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</si>
  <si>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</si>
  <si>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</si>
  <si>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</si>
  <si>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</si>
  <si>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</si>
  <si>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</si>
  <si>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</si>
  <si>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</si>
  <si>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</si>
  <si>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</si>
  <si>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</si>
  <si>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</si>
  <si>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</si>
  <si>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</si>
  <si>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</si>
  <si>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</si>
  <si>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</si>
  <si>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</si>
  <si>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</si>
  <si>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</si>
  <si>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</si>
  <si>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</si>
  <si>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</si>
  <si>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</si>
  <si>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</si>
  <si>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</si>
  <si>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</si>
  <si>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</si>
  <si>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</si>
  <si>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</si>
  <si>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</si>
  <si>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</si>
  <si>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</si>
  <si>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</si>
  <si>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</si>
  <si>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</si>
  <si>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</si>
  <si>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</si>
  <si>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</si>
  <si>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</si>
  <si>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</si>
  <si>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</si>
  <si>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</si>
  <si>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</si>
  <si>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</si>
  <si>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</si>
  <si>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</si>
  <si>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</si>
  <si>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</si>
  <si>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</si>
  <si>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</si>
  <si>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</si>
  <si>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</si>
  <si>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</si>
  <si>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</si>
  <si>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</si>
  <si>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</si>
  <si>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</si>
  <si>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</si>
  <si>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</si>
  <si>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</si>
  <si>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</si>
  <si>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</si>
  <si>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</si>
  <si>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</si>
  <si>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</si>
  <si>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</si>
  <si>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</si>
  <si>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</si>
  <si>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</si>
  <si>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</si>
  <si>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</si>
  <si>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</si>
  <si>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</si>
  <si>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</si>
  <si>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</si>
  <si>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</si>
  <si>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</si>
  <si>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</si>
  <si>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</si>
  <si>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</si>
  <si>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</si>
  <si>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</si>
  <si>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</si>
  <si>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</si>
  <si>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</si>
  <si>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</si>
  <si>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</si>
  <si>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</si>
  <si>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</si>
  <si>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</si>
  <si>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</si>
  <si>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</si>
  <si>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</si>
  <si>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</si>
  <si>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</si>
  <si>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</si>
  <si>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</si>
  <si>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</si>
  <si>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</si>
  <si>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</si>
  <si>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</si>
  <si>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</si>
  <si>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</si>
  <si>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</si>
  <si>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</si>
  <si>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</si>
  <si>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</si>
  <si>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</si>
  <si>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</si>
  <si>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</si>
  <si>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</si>
  <si>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</si>
  <si>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</si>
  <si>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</si>
  <si>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</si>
  <si>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</si>
  <si>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</si>
  <si>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</si>
  <si>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</si>
  <si>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</si>
  <si>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</si>
  <si>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</si>
  <si>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</si>
  <si>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</si>
  <si>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</si>
  <si>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</si>
  <si>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</si>
  <si>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</si>
  <si>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</si>
  <si>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</si>
  <si>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</si>
  <si>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</si>
  <si>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</si>
  <si>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</si>
  <si>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</si>
  <si>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</si>
  <si>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</si>
  <si>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</si>
  <si>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</si>
  <si>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</si>
  <si>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</si>
  <si>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</si>
  <si>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</si>
  <si>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</si>
  <si>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</si>
  <si>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</si>
  <si>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</si>
  <si>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</si>
  <si>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</si>
  <si>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</si>
  <si>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</si>
  <si>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</si>
  <si>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</si>
  <si>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</si>
  <si>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</si>
  <si>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</si>
  <si>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</si>
  <si>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</si>
  <si>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</si>
  <si>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</si>
  <si>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</si>
  <si>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</si>
  <si>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</si>
  <si>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</si>
  <si>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</si>
  <si>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</si>
  <si>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</si>
  <si>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</si>
  <si>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</si>
  <si>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</si>
  <si>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</si>
  <si>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</si>
  <si>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</si>
  <si>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</si>
  <si>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</si>
  <si>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</si>
  <si>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</si>
  <si>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</si>
  <si>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</si>
  <si>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</si>
  <si>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</si>
  <si>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</si>
  <si>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</si>
  <si>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</si>
  <si>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</si>
  <si>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</si>
  <si>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</si>
  <si>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</si>
  <si>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</si>
  <si>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</si>
  <si>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</si>
  <si>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</si>
  <si>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</si>
  <si>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</si>
  <si>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</si>
  <si>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</si>
  <si>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</si>
  <si>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</si>
  <si>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</si>
  <si>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</si>
  <si>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</si>
  <si>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</si>
  <si>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</si>
  <si>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</si>
  <si>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</si>
  <si>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</si>
  <si>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</si>
  <si>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</si>
  <si>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</si>
  <si>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</si>
  <si>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</si>
  <si>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</si>
  <si>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</si>
  <si>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</si>
  <si>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</si>
  <si>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</si>
  <si>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</si>
  <si>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</si>
  <si>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</si>
  <si>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</si>
  <si>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</si>
  <si>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</si>
  <si>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</si>
  <si>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</si>
  <si>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</si>
  <si>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</si>
  <si>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</si>
  <si>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</si>
  <si>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</si>
  <si>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</si>
  <si>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</si>
  <si>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</si>
  <si>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</si>
  <si>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</si>
  <si>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</si>
  <si>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</si>
  <si>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</si>
  <si>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</si>
  <si>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</si>
  <si>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</si>
  <si>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</si>
  <si>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</si>
  <si>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</si>
  <si>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</si>
  <si>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</si>
  <si>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</si>
  <si>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</si>
  <si>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</si>
  <si>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</si>
  <si>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</si>
  <si>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</si>
  <si>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</si>
  <si>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</si>
  <si>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</si>
  <si>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</si>
  <si>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</si>
  <si>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</si>
  <si>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</si>
  <si>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</si>
  <si>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</si>
  <si>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</si>
  <si>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</si>
  <si>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</si>
  <si>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</si>
  <si>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</si>
  <si>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</si>
  <si>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</si>
  <si>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</si>
  <si>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</si>
  <si>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</si>
  <si>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</si>
  <si>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</si>
  <si>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</si>
  <si>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</si>
  <si>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</si>
  <si>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</si>
  <si>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</si>
  <si>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</si>
  <si>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</si>
  <si>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</si>
  <si>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</si>
  <si>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</si>
  <si>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</si>
  <si>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</si>
  <si>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</si>
  <si>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</si>
  <si>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</si>
  <si>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</si>
  <si>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</si>
  <si>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</si>
  <si>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</si>
  <si>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</si>
  <si>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</si>
  <si>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</si>
  <si>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</si>
  <si>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</si>
  <si>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</si>
  <si>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</si>
  <si>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</si>
  <si>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</si>
  <si>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</si>
  <si>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</si>
  <si>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</si>
  <si>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</si>
  <si>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</si>
  <si>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</si>
  <si>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</si>
  <si>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</si>
  <si>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</si>
  <si>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</si>
  <si>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</si>
  <si>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</si>
  <si>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</si>
  <si>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</si>
  <si>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</si>
  <si>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</si>
  <si>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</si>
  <si>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</si>
  <si>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</si>
  <si>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</si>
  <si>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</si>
  <si>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</si>
  <si>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</si>
  <si>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</si>
  <si>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</si>
  <si>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</si>
  <si>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</si>
  <si>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</si>
  <si>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</si>
  <si>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</si>
  <si>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</si>
  <si>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</si>
  <si>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</si>
  <si>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</si>
  <si>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</si>
  <si>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</si>
  <si>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</si>
  <si>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</si>
  <si>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</si>
  <si>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</si>
  <si>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</si>
  <si>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</si>
  <si>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</si>
  <si>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</si>
  <si>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</si>
  <si>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</si>
  <si>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</si>
  <si>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</si>
  <si>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</si>
  <si>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</si>
  <si>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</si>
  <si>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</si>
  <si>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</si>
  <si>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</si>
  <si>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</si>
  <si>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</si>
  <si>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</si>
  <si>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</si>
  <si>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</si>
  <si>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</si>
  <si>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</si>
  <si>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</si>
  <si>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</si>
  <si>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</si>
  <si>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</si>
  <si>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</si>
  <si>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</si>
  <si>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</si>
  <si>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</si>
  <si>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</si>
  <si>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</si>
  <si>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</si>
  <si>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</si>
  <si>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</si>
  <si>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</si>
  <si>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</si>
  <si>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</si>
  <si>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</si>
  <si>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</si>
  <si>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</si>
  <si>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</si>
  <si>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</si>
  <si>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</si>
  <si>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</si>
  <si>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</si>
  <si>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</si>
  <si>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</si>
  <si>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</si>
  <si>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</si>
  <si>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</si>
  <si>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</si>
  <si>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</si>
  <si>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</si>
  <si>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</si>
  <si>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</si>
  <si>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</si>
  <si>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</si>
  <si>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</si>
  <si>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</si>
  <si>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</si>
  <si>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</si>
  <si>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</si>
  <si>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</si>
  <si>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</si>
  <si>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</si>
  <si>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</si>
  <si>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</si>
  <si>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</si>
  <si>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</si>
  <si>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</si>
  <si>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</si>
  <si>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</si>
  <si>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</si>
  <si>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</si>
  <si>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</si>
  <si>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</si>
  <si>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</si>
  <si>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</si>
  <si>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</si>
  <si>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</si>
  <si>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</si>
  <si>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</si>
  <si>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</si>
  <si>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</si>
  <si>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</si>
  <si>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</si>
  <si>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</si>
  <si>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</si>
  <si>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</si>
  <si>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</si>
  <si>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</si>
  <si>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</si>
  <si>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</si>
  <si>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</si>
  <si>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</si>
  <si>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</si>
  <si>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</si>
  <si>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</si>
  <si>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</si>
  <si>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</si>
  <si>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</si>
  <si>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</si>
  <si>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</si>
  <si>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</si>
  <si>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</si>
  <si>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</si>
  <si>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</si>
  <si>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</si>
  <si>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</si>
  <si>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</si>
  <si>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</si>
  <si>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</si>
  <si>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</si>
  <si>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</si>
  <si>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</si>
  <si>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</si>
  <si>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</si>
  <si>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</si>
  <si>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</si>
  <si>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</si>
  <si>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</si>
  <si>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</si>
  <si>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</si>
  <si>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</si>
  <si>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</si>
  <si>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</si>
  <si>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</si>
  <si>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</si>
  <si>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</si>
  <si>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</si>
  <si>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</si>
  <si>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</si>
  <si>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</si>
  <si>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</si>
  <si>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</si>
  <si>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</si>
  <si>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</si>
  <si>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</si>
  <si>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</si>
  <si>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</si>
  <si>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</si>
  <si>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</si>
  <si>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</si>
  <si>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</si>
  <si>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</si>
  <si>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</si>
  <si>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</si>
  <si>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</si>
  <si>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</si>
  <si>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</si>
  <si>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</si>
  <si>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</si>
  <si>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</si>
  <si>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</si>
  <si>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</si>
  <si>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</si>
  <si>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</si>
  <si>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</si>
  <si>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</si>
  <si>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</si>
  <si>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</si>
  <si>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</si>
  <si>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</si>
  <si>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</si>
  <si>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</si>
  <si>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</si>
  <si>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</si>
  <si>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</si>
  <si>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</si>
  <si>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</si>
  <si>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</si>
  <si>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</si>
  <si>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</si>
  <si>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</si>
  <si>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</si>
  <si>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</si>
  <si>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</si>
  <si>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</si>
  <si>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</si>
  <si>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</si>
  <si>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</si>
  <si>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</si>
  <si>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</si>
  <si>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</si>
  <si>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</si>
  <si>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</si>
  <si>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</si>
  <si>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</si>
  <si>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</si>
  <si>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</si>
  <si>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</si>
  <si>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</si>
  <si>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</si>
  <si>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</si>
  <si>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</si>
  <si>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</si>
  <si>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</si>
  <si>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</si>
  <si>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</si>
  <si>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</si>
  <si>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</si>
  <si>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</si>
  <si>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</si>
  <si>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</si>
  <si>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</si>
  <si>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</si>
  <si>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</si>
  <si>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</si>
  <si>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</si>
  <si>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</si>
  <si>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</si>
  <si>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</si>
  <si>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</si>
  <si>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</si>
  <si>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</si>
  <si>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</si>
  <si>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</si>
  <si>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</si>
  <si>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</si>
  <si>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</si>
  <si>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</si>
  <si>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</si>
  <si>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</si>
  <si>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</si>
  <si>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</si>
  <si>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</si>
  <si>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</si>
  <si>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</si>
  <si>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</si>
  <si>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</si>
  <si>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</si>
  <si>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</si>
  <si>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</si>
  <si>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</si>
  <si>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</si>
  <si>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</si>
  <si>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</si>
  <si>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</si>
  <si>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</si>
  <si>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</si>
  <si>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</si>
  <si>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</si>
  <si>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</si>
  <si>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</si>
  <si>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</si>
  <si>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</si>
  <si>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</si>
  <si>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</si>
  <si>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</si>
  <si>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</si>
  <si>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</si>
  <si>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</si>
  <si>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</si>
  <si>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</si>
  <si>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</si>
  <si>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</si>
  <si>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</si>
  <si>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</si>
  <si>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</si>
  <si>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</si>
  <si>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</si>
  <si>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</si>
  <si>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</si>
  <si>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</si>
  <si>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</si>
  <si>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</si>
  <si>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</si>
  <si>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</si>
  <si>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</si>
  <si>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</si>
  <si>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</si>
  <si>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</si>
  <si>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</si>
  <si>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</si>
  <si>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</si>
  <si>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</si>
  <si>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</si>
  <si>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</si>
  <si>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</si>
  <si>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</si>
  <si>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</si>
  <si>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</si>
  <si>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</si>
  <si>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</si>
  <si>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</si>
  <si>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</si>
  <si>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</si>
  <si>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</si>
  <si>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</si>
  <si>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</si>
  <si>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</si>
  <si>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</si>
  <si>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</si>
  <si>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</si>
  <si>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</si>
  <si>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</si>
  <si>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</si>
  <si>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</si>
  <si>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</si>
  <si>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</si>
  <si>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</si>
  <si>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</si>
  <si>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</si>
  <si>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</si>
  <si>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</si>
  <si>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</si>
  <si>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</si>
  <si>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</si>
  <si>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</si>
  <si>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</si>
  <si>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</si>
  <si>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</si>
  <si>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</si>
  <si>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</si>
  <si>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</si>
  <si>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</si>
  <si>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</si>
  <si>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</si>
  <si>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</si>
  <si>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</si>
  <si>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</si>
  <si>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</si>
  <si>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</si>
  <si>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</si>
  <si>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</si>
  <si>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</si>
  <si>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</si>
  <si>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</si>
  <si>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</si>
  <si>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</si>
  <si>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</si>
  <si>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</si>
  <si>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</si>
  <si>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</si>
  <si>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</si>
  <si>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</si>
  <si>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</si>
  <si>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</si>
  <si>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</si>
  <si>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</si>
  <si>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</si>
  <si>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</si>
  <si>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</si>
  <si>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</si>
  <si>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</si>
  <si>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</si>
  <si>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</si>
  <si>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</si>
  <si>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</si>
  <si>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</si>
  <si>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</si>
  <si>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</si>
  <si>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</si>
  <si>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</si>
  <si>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</si>
  <si>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</si>
  <si>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</si>
  <si>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</si>
  <si>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</si>
  <si>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</si>
  <si>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</si>
  <si>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</si>
  <si>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</si>
  <si>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</si>
  <si>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</si>
  <si>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</si>
  <si>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</si>
  <si>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</si>
  <si>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</si>
  <si>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</si>
  <si>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</si>
  <si>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</si>
  <si>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</si>
  <si>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</si>
  <si>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</si>
  <si>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</si>
  <si>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</si>
  <si>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</si>
  <si>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</si>
  <si>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</si>
  <si>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</si>
  <si>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</si>
  <si>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</si>
  <si>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</si>
  <si>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</si>
  <si>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</si>
  <si>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</si>
  <si>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</si>
  <si>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</si>
  <si>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</si>
  <si>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</si>
  <si>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</si>
  <si>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</si>
  <si>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</si>
  <si>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</si>
  <si>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</si>
  <si>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</si>
  <si>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</si>
  <si>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</si>
  <si>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</si>
  <si>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</si>
  <si>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</si>
  <si>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</si>
  <si>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</si>
  <si>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</si>
  <si>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</si>
  <si>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</si>
  <si>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</si>
  <si>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</si>
  <si>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</si>
  <si>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</si>
  <si>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</si>
  <si>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</si>
  <si>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</si>
  <si>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</si>
  <si>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</si>
  <si>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</si>
  <si>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</si>
  <si>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</si>
  <si>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</si>
  <si>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</si>
  <si>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</si>
  <si>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</si>
  <si>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</si>
  <si>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</si>
  <si>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</si>
  <si>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</si>
  <si>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</si>
  <si>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</si>
  <si>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</si>
  <si>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</si>
  <si>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</si>
  <si>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</si>
  <si>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</si>
  <si>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</si>
  <si>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</si>
  <si>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</si>
  <si>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</si>
  <si>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</si>
  <si>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</si>
  <si>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</si>
  <si>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</si>
  <si>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</si>
  <si>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</si>
  <si>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</si>
  <si>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</si>
  <si>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</si>
  <si>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</si>
  <si>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</si>
  <si>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</si>
  <si>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</si>
  <si>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</si>
  <si>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</si>
  <si>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</si>
  <si>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</si>
  <si>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</si>
  <si>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</si>
  <si>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</si>
  <si>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</si>
  <si>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</si>
  <si>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</si>
  <si>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</si>
  <si>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</si>
  <si>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</si>
  <si>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</si>
  <si>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</si>
  <si>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</si>
  <si>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</si>
  <si>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</si>
  <si>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</si>
  <si>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</si>
  <si>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</si>
  <si>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</si>
  <si>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</si>
  <si>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</si>
  <si>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</si>
  <si>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</si>
  <si>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</si>
  <si>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</si>
  <si>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</si>
  <si>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</si>
  <si>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</si>
  <si>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</si>
  <si>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</si>
  <si>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</si>
  <si>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</si>
  <si>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</si>
  <si>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</si>
  <si>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</si>
  <si>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</si>
  <si>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</si>
  <si>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</si>
  <si>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</si>
  <si>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</si>
  <si>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</si>
  <si>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</si>
  <si>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</si>
  <si>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</si>
  <si>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</si>
  <si>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</si>
  <si>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</si>
  <si>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</si>
  <si>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</si>
  <si>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</si>
  <si>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</si>
  <si>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</si>
  <si>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</si>
  <si>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</si>
  <si>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</si>
  <si>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</si>
  <si>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</si>
  <si>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</si>
  <si>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</si>
  <si>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</si>
  <si>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</si>
  <si>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</si>
  <si>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</si>
  <si>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</si>
  <si>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</si>
  <si>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</si>
  <si>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</si>
  <si>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</si>
  <si>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</si>
  <si>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</si>
  <si>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</si>
  <si>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</si>
  <si>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</si>
  <si>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</si>
  <si>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</si>
  <si>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</si>
  <si>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</si>
  <si>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</si>
  <si>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</si>
  <si>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</si>
  <si>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</si>
  <si>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</si>
  <si>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</si>
  <si>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</si>
  <si>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</si>
  <si>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</si>
  <si>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</si>
  <si>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</si>
  <si>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</si>
  <si>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</si>
  <si>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</si>
  <si>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</si>
  <si>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</si>
  <si>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</si>
  <si>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</si>
  <si>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</si>
  <si>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</si>
  <si>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</si>
  <si>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</si>
  <si>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</si>
  <si>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</si>
  <si>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</si>
  <si>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</si>
  <si>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</si>
  <si>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</si>
  <si>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</si>
  <si>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</si>
  <si>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</si>
  <si>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</si>
  <si>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</si>
  <si>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</si>
  <si>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</si>
  <si>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</si>
  <si>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</si>
  <si>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</si>
  <si>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</si>
  <si>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</si>
  <si>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</si>
  <si>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</si>
  <si>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</si>
  <si>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</si>
  <si>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</si>
  <si>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</si>
  <si>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</si>
  <si>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</si>
  <si>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</si>
  <si>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</si>
  <si>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</si>
  <si>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</si>
  <si>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</si>
  <si>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</si>
  <si>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</si>
  <si>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</si>
  <si>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</si>
  <si>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</si>
  <si>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</si>
  <si>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</si>
  <si>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</si>
  <si>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</si>
  <si>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</si>
  <si>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</si>
  <si>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</si>
  <si>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</si>
  <si>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</si>
  <si>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</si>
  <si>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</si>
  <si>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</si>
  <si>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</si>
  <si>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</si>
  <si>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</si>
  <si>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</si>
  <si>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</si>
  <si>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</si>
  <si>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</si>
  <si>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</si>
  <si>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</si>
  <si>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</si>
  <si>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</si>
  <si>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</si>
  <si>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</si>
  <si>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</si>
  <si>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</si>
  <si>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</si>
  <si>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</si>
  <si>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</si>
  <si>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</si>
  <si>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</si>
  <si>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</si>
  <si>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</si>
  <si>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</si>
  <si>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</si>
  <si>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</si>
  <si>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</si>
  <si>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</si>
  <si>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</si>
  <si>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</si>
  <si>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</si>
  <si>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</si>
  <si>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</si>
  <si>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</si>
  <si>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</si>
  <si>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</si>
  <si>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</si>
  <si>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</si>
  <si>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</si>
  <si>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</si>
  <si>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</si>
  <si>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</si>
  <si>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</si>
  <si>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</si>
  <si>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</si>
  <si>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</si>
  <si>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</si>
  <si>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</si>
  <si>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</si>
  <si>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</si>
  <si>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</si>
  <si>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</si>
  <si>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</si>
  <si>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</si>
  <si>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</si>
  <si>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</si>
  <si>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</si>
  <si>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</si>
  <si>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</si>
  <si>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</si>
  <si>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</si>
  <si>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</si>
  <si>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</si>
  <si>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</si>
  <si>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</si>
  <si>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</si>
  <si>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</si>
  <si>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</si>
  <si>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</si>
  <si>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</si>
  <si>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</si>
  <si>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</si>
  <si>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</si>
  <si>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</si>
  <si>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</si>
  <si>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</si>
  <si>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</si>
  <si>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</si>
  <si>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</si>
  <si>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</si>
  <si>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</si>
  <si>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</si>
  <si>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</si>
  <si>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</si>
  <si>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</si>
  <si>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</si>
  <si>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</si>
  <si>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</si>
  <si>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</si>
  <si>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</si>
  <si>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</si>
  <si>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</si>
  <si>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</si>
  <si>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</si>
  <si>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</si>
  <si>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</si>
  <si>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</si>
  <si>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</si>
  <si>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</si>
  <si>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</si>
  <si>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</si>
  <si>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</si>
  <si>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</si>
  <si>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</si>
  <si>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</si>
  <si>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</si>
  <si>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</si>
  <si>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</si>
  <si>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</si>
  <si>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</si>
  <si>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</si>
  <si>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</si>
  <si>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</si>
  <si>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</si>
  <si>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</si>
  <si>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</si>
  <si>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</si>
  <si>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</si>
  <si>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</si>
  <si>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</si>
  <si>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</si>
  <si>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</si>
  <si>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</si>
  <si>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</si>
  <si>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</si>
  <si>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</si>
  <si>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</si>
  <si>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</si>
  <si>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</si>
  <si>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</si>
  <si>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</si>
  <si>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</si>
  <si>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</si>
  <si>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</si>
  <si>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</si>
  <si>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</si>
  <si>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</si>
  <si>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</si>
  <si>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</si>
  <si>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</si>
  <si>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</si>
  <si>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</si>
  <si>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</si>
  <si>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</si>
  <si>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</si>
  <si>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</si>
  <si>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</si>
  <si>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</si>
  <si>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</si>
  <si>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</si>
  <si>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</si>
  <si>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</si>
  <si>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</si>
  <si>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</si>
  <si>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</si>
  <si>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</si>
  <si>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</si>
  <si>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</si>
  <si>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</si>
  <si>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</si>
  <si>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</si>
  <si>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</si>
  <si>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</si>
  <si>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</si>
  <si>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</si>
  <si>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</si>
  <si>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</si>
  <si>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</si>
  <si>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</si>
  <si>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</si>
  <si>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</si>
  <si>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</si>
  <si>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</si>
  <si>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</si>
  <si>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</si>
  <si>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</si>
  <si>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</si>
  <si>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</si>
  <si>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</si>
  <si>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</si>
  <si>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</si>
  <si>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</si>
  <si>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</si>
  <si>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</si>
  <si>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</si>
  <si>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</si>
  <si>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</si>
  <si>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</si>
  <si>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</si>
  <si>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</si>
  <si>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</si>
  <si>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</si>
  <si>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</si>
  <si>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</si>
  <si>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</si>
  <si>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</si>
  <si>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</si>
  <si>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</si>
  <si>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</si>
  <si>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</si>
  <si>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</si>
  <si>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</si>
  <si>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</si>
  <si>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</si>
  <si>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</si>
  <si>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</si>
  <si>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</si>
  <si>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</si>
  <si>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</si>
  <si>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</si>
  <si>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</si>
  <si>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</si>
  <si>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</si>
  <si>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</si>
  <si>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</si>
  <si>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</si>
  <si>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</si>
  <si>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</si>
  <si>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</si>
  <si>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</si>
  <si>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</si>
  <si>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</si>
  <si>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</si>
  <si>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</si>
  <si>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</si>
  <si>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</si>
  <si>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</si>
  <si>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</si>
  <si>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</si>
  <si>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</si>
  <si>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</si>
  <si>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</si>
  <si>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</si>
  <si>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</si>
  <si>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</si>
  <si>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</si>
  <si>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</si>
  <si>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</si>
  <si>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</si>
  <si>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</si>
  <si>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</si>
  <si>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</si>
  <si>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</si>
  <si>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</si>
  <si>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</si>
  <si>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</si>
  <si>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</si>
  <si>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</si>
  <si>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</si>
  <si>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</si>
  <si>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</si>
  <si>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</si>
  <si>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</si>
  <si>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</si>
  <si>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</si>
  <si>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</si>
  <si>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</si>
  <si>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</si>
  <si>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</si>
  <si>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</si>
  <si>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</si>
  <si>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</si>
  <si>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</si>
  <si>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</si>
  <si>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</si>
  <si>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</si>
  <si>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</si>
  <si>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</si>
  <si>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</si>
  <si>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</si>
  <si>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</si>
  <si>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</si>
  <si>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</si>
  <si>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</si>
  <si>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</si>
  <si>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</si>
  <si>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</si>
  <si>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</si>
  <si>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</si>
  <si>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</si>
  <si>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</si>
  <si>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</si>
  <si>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</si>
  <si>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</si>
  <si>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</si>
  <si>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</si>
  <si>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</si>
  <si>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</si>
  <si>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</si>
  <si>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</si>
  <si>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</si>
  <si>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</si>
  <si>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</si>
  <si>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</si>
  <si>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</si>
  <si>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</si>
  <si>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</si>
  <si>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</si>
  <si>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</si>
  <si>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</si>
  <si>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</si>
  <si>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</si>
  <si>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</si>
  <si>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</si>
  <si>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</si>
  <si>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</si>
  <si>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</si>
  <si>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</si>
  <si>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</si>
  <si>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</si>
  <si>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</si>
  <si>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</si>
  <si>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</si>
  <si>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</si>
  <si>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</si>
  <si>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</si>
  <si>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</si>
  <si>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</si>
  <si>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</si>
  <si>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</si>
  <si>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</si>
  <si>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</si>
  <si>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</si>
  <si>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</si>
  <si>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</si>
  <si>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</si>
  <si>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</si>
  <si>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</si>
  <si>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</si>
  <si>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</si>
  <si>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</si>
  <si>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</si>
  <si>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</si>
  <si>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</si>
  <si>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</si>
  <si>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</si>
  <si>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</si>
  <si>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</si>
  <si>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</si>
  <si>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</si>
  <si>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</si>
  <si>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</si>
  <si>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</si>
  <si>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</si>
  <si>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</si>
  <si>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</si>
  <si>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</si>
  <si>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</si>
  <si>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</si>
  <si>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</si>
  <si>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</si>
  <si>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</si>
  <si>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</si>
  <si>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</si>
  <si>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</si>
  <si>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</si>
  <si>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</si>
  <si>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</si>
  <si>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</si>
  <si>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</si>
  <si>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</si>
  <si>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</si>
  <si>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</si>
  <si>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</si>
  <si>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</si>
  <si>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</si>
  <si>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</si>
  <si>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</si>
  <si>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</si>
  <si>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</si>
  <si>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</si>
  <si>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</si>
  <si>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</si>
  <si>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</si>
  <si>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</si>
  <si>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</si>
  <si>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</si>
  <si>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</si>
  <si>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</si>
  <si>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</si>
  <si>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</si>
  <si>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</si>
  <si>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</si>
  <si>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</si>
  <si>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</si>
  <si>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</si>
  <si>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</si>
  <si>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</si>
  <si>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</si>
  <si>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</si>
  <si>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</si>
  <si>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</si>
  <si>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</si>
  <si>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</si>
  <si>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</si>
  <si>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</si>
  <si>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</si>
  <si>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</si>
  <si>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</si>
  <si>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</si>
  <si>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</si>
  <si>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</si>
  <si>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</si>
  <si>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</si>
  <si>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</si>
  <si>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</si>
  <si>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</si>
  <si>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</si>
  <si>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</si>
  <si>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</si>
  <si>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</si>
  <si>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</si>
  <si>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</si>
  <si>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</si>
  <si>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</si>
  <si>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</si>
  <si>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</si>
  <si>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</si>
  <si>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</si>
  <si>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</si>
  <si>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</si>
  <si>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</si>
  <si>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</si>
  <si>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</si>
  <si>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</si>
  <si>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</si>
  <si>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</si>
  <si>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</si>
  <si>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</si>
  <si>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</si>
  <si>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</si>
  <si>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</si>
  <si>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</si>
  <si>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</si>
  <si>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</si>
  <si>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</si>
  <si>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</si>
  <si>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</si>
  <si>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</si>
  <si>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</si>
  <si>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</si>
  <si>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</si>
  <si>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</si>
  <si>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</si>
  <si>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</si>
  <si>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</si>
  <si>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</si>
  <si>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</si>
  <si>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</si>
  <si>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</si>
  <si>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</si>
  <si>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</si>
  <si>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</si>
  <si>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</si>
  <si>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</si>
  <si>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</si>
  <si>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</si>
  <si>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</si>
  <si>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</si>
  <si>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</si>
  <si>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</si>
  <si>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</si>
  <si>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</si>
  <si>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</si>
  <si>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</si>
  <si>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</si>
  <si>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</si>
  <si>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</si>
  <si>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</si>
  <si>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</si>
  <si>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</si>
  <si>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</si>
  <si>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</si>
  <si>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</si>
  <si>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</si>
  <si>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</si>
  <si>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</si>
  <si>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</si>
  <si>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</si>
  <si>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</si>
  <si>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</si>
  <si>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</si>
  <si>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</si>
  <si>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</si>
  <si>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</si>
  <si>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</si>
  <si>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</si>
  <si>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</si>
  <si>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</si>
  <si>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</si>
  <si>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</si>
  <si>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</si>
  <si>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</si>
  <si>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</si>
  <si>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</si>
  <si>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</si>
  <si>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</si>
  <si>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</si>
  <si>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</si>
  <si>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</si>
  <si>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</si>
  <si>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</si>
  <si>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</si>
  <si>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</si>
  <si>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</si>
  <si>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</si>
  <si>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</si>
  <si>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</si>
  <si>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</si>
  <si>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</si>
  <si>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</si>
  <si>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</si>
  <si>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</si>
  <si>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</si>
  <si>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</si>
  <si>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</si>
  <si>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</si>
  <si>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</si>
  <si>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</si>
  <si>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</si>
  <si>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</si>
  <si>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</si>
  <si>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</si>
  <si>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</si>
  <si>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</si>
  <si>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</si>
  <si>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</si>
  <si>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</si>
  <si>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</si>
  <si>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</si>
  <si>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</si>
  <si>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</si>
  <si>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</si>
  <si>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</si>
  <si>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</si>
  <si>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</si>
  <si>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</si>
  <si>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</si>
  <si>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</si>
  <si>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</si>
  <si>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</si>
  <si>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</si>
  <si>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</si>
  <si>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</si>
  <si>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</si>
  <si>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</si>
  <si>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</si>
  <si>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</si>
  <si>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</si>
  <si>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</si>
  <si>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</si>
  <si>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</si>
  <si>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</si>
  <si>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</si>
  <si>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</si>
  <si>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</si>
  <si>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</si>
  <si>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</si>
  <si>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</si>
  <si>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</si>
  <si>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</si>
  <si>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</si>
  <si>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</si>
  <si>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</si>
  <si>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</si>
  <si>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</si>
  <si>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</si>
  <si>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</si>
  <si>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</si>
  <si>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</si>
  <si>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</si>
  <si>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</si>
  <si>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</si>
  <si>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</si>
  <si>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</si>
  <si>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</si>
  <si>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</si>
  <si>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</si>
  <si>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</si>
  <si>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</si>
  <si>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</si>
  <si>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</si>
  <si>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</si>
  <si>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</si>
  <si>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</si>
  <si>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</si>
  <si>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</si>
  <si>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</si>
  <si>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</si>
  <si>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</si>
  <si>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</si>
  <si>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</si>
  <si>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</si>
  <si>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</si>
  <si>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</si>
  <si>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</si>
  <si>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</si>
  <si>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</si>
  <si>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</si>
  <si>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</si>
  <si>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</si>
  <si>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</si>
  <si>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</si>
  <si>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</si>
  <si>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</si>
  <si>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</si>
  <si>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</si>
  <si>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</si>
  <si>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</si>
  <si>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</si>
  <si>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</si>
  <si>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</si>
  <si>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</si>
  <si>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</si>
  <si>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</si>
  <si>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</si>
  <si>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</si>
  <si>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</si>
  <si>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</si>
  <si>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</si>
  <si>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</si>
  <si>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</si>
  <si>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</si>
  <si>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</si>
  <si>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</si>
  <si>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</si>
  <si>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</si>
  <si>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</si>
  <si>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</si>
  <si>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</si>
  <si>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</si>
  <si>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</si>
  <si>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</si>
  <si>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</si>
  <si>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</si>
  <si>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</si>
  <si>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</si>
  <si>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</si>
  <si>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</si>
  <si>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</si>
  <si>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</si>
  <si>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</si>
  <si>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</si>
  <si>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</si>
  <si>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</si>
  <si>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</si>
  <si>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</si>
  <si>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</si>
  <si>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</si>
  <si>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</si>
  <si>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</si>
  <si>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</si>
  <si>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</si>
  <si>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</si>
  <si>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</si>
  <si>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</si>
  <si>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</si>
  <si>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</si>
  <si>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</si>
  <si>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</si>
  <si>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</si>
  <si>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</si>
  <si>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</si>
  <si>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</si>
  <si>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</si>
  <si>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</si>
  <si>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</si>
  <si>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</si>
  <si>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</si>
  <si>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</si>
  <si>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</si>
  <si>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</si>
  <si>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</si>
  <si>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</si>
  <si>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</si>
  <si>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</si>
  <si>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</si>
  <si>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</si>
  <si>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</si>
  <si>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</si>
  <si>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</si>
  <si>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</si>
  <si>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</si>
  <si>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</si>
  <si>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</si>
  <si>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</si>
  <si>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</si>
  <si>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</si>
  <si>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</si>
  <si>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</si>
  <si>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</si>
  <si>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</si>
  <si>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</si>
  <si>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</si>
  <si>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</si>
  <si>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</si>
  <si>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</si>
  <si>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</si>
  <si>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</si>
  <si>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</si>
  <si>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</si>
  <si>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</si>
  <si>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</si>
  <si>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</si>
  <si>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</si>
  <si>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</si>
  <si>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</si>
  <si>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</si>
  <si>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</si>
  <si>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</si>
  <si>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</si>
  <si>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</si>
  <si>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</si>
  <si>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</si>
  <si>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</si>
  <si>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</si>
  <si>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</si>
  <si>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</si>
  <si>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</si>
  <si>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</si>
  <si>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</si>
  <si>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</si>
  <si>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</si>
  <si>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</si>
  <si>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</si>
  <si>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</si>
  <si>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</si>
  <si>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</si>
  <si>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</si>
  <si>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</si>
  <si>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</si>
  <si>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</si>
  <si>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</si>
  <si>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</si>
  <si>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</si>
  <si>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</si>
  <si>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</si>
  <si>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</si>
  <si>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</si>
  <si>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</si>
  <si>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</si>
  <si>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</si>
  <si>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</si>
  <si>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</si>
  <si>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</si>
  <si>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</si>
  <si>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</si>
  <si>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</si>
  <si>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</si>
  <si>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</si>
  <si>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</si>
  <si>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</si>
  <si>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</si>
  <si>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</si>
  <si>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</si>
  <si>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</si>
  <si>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</si>
  <si>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</si>
  <si>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</si>
  <si>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</si>
  <si>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</si>
  <si>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</si>
  <si>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</si>
  <si>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</si>
  <si>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</si>
  <si>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</si>
  <si>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</si>
  <si>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</si>
  <si>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</si>
  <si>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</si>
  <si>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</si>
  <si>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</si>
  <si>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</si>
  <si>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</si>
  <si>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</si>
  <si>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</si>
  <si>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</si>
  <si>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</si>
  <si>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</si>
  <si>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</si>
  <si>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</si>
  <si>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</si>
  <si>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</si>
  <si>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</si>
  <si>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</si>
  <si>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</si>
  <si>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</si>
  <si>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</si>
  <si>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</si>
  <si>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</si>
  <si>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</si>
  <si>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</si>
  <si>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</si>
  <si>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</si>
  <si>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</si>
  <si>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</si>
  <si>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</si>
  <si>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</si>
  <si>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</si>
  <si>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</si>
  <si>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</si>
  <si>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</si>
  <si>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</si>
  <si>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</si>
  <si>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</si>
  <si>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</si>
  <si>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</si>
  <si>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</si>
  <si>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</si>
  <si>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</si>
  <si>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</si>
  <si>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</si>
  <si>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</si>
  <si>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</si>
  <si>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</si>
  <si>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</si>
  <si>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</si>
  <si>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</si>
  <si>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</si>
  <si>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</si>
  <si>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</si>
  <si>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</si>
  <si>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</si>
  <si>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</si>
  <si>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</si>
  <si>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</si>
  <si>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</si>
  <si>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</si>
  <si>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</si>
  <si>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</si>
  <si>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</si>
  <si>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</si>
  <si>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</si>
  <si>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</si>
  <si>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</si>
  <si>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</si>
  <si>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</si>
  <si>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</si>
  <si>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</si>
  <si>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</si>
  <si>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</si>
  <si>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</si>
  <si>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</si>
  <si>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</si>
  <si>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</si>
  <si>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</si>
  <si>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</si>
  <si>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</si>
  <si>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</si>
  <si>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</si>
  <si>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</si>
  <si>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</si>
  <si>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</si>
  <si>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</si>
  <si>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</si>
  <si>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</si>
  <si>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</si>
  <si>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</si>
  <si>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</si>
  <si>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</si>
  <si>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</si>
  <si>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</si>
  <si>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</si>
  <si>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</si>
  <si>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</si>
  <si>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</si>
  <si>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</si>
  <si>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</si>
  <si>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</si>
  <si>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</si>
  <si>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</si>
  <si>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</si>
  <si>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</si>
  <si>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</si>
  <si>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</si>
  <si>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</si>
  <si>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</si>
  <si>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</si>
  <si>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</si>
  <si>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</si>
  <si>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</si>
  <si>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</si>
  <si>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</si>
  <si>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</si>
  <si>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</si>
  <si>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</si>
  <si>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</si>
  <si>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</si>
  <si>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</si>
  <si>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</si>
  <si>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</si>
  <si>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</si>
  <si>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</si>
  <si>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</si>
  <si>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</si>
  <si>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</si>
  <si>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</si>
  <si>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</si>
  <si>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</si>
  <si>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</si>
  <si>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</si>
  <si>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</si>
  <si>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</si>
  <si>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</si>
  <si>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</si>
  <si>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</si>
  <si>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</si>
  <si>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</si>
  <si>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</si>
  <si>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</si>
  <si>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</si>
  <si>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</si>
  <si>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</si>
  <si>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</si>
  <si>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</si>
  <si>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</si>
  <si>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</si>
  <si>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</si>
  <si>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</si>
  <si>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</si>
  <si>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</si>
  <si>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</si>
  <si>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</si>
  <si>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</si>
  <si>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</si>
  <si>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</si>
  <si>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</si>
  <si>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</si>
  <si>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</si>
  <si>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</si>
  <si>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</si>
  <si>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</si>
  <si>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</si>
  <si>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</si>
  <si>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</si>
  <si>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</si>
  <si>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</si>
  <si>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</si>
  <si>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</si>
  <si>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</si>
  <si>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</si>
  <si>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</si>
  <si>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</si>
  <si>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</si>
  <si>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</si>
  <si>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</si>
  <si>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</si>
  <si>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</si>
  <si>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</si>
  <si>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</si>
  <si>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</si>
  <si>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</si>
  <si>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</si>
  <si>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</si>
  <si>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</si>
  <si>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</si>
  <si>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</si>
  <si>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</si>
  <si>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</si>
  <si>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</si>
  <si>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</si>
  <si>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</si>
  <si>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</si>
  <si>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</si>
  <si>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</si>
  <si>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</si>
  <si>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</si>
  <si>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</si>
  <si>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</si>
  <si>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</si>
  <si>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</si>
  <si>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</si>
  <si>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</si>
  <si>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</si>
  <si>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</si>
  <si>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</si>
  <si>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</si>
  <si>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</si>
  <si>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</si>
  <si>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</si>
  <si>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</si>
  <si>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</si>
  <si>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</si>
  <si>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</si>
  <si>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</si>
  <si>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</si>
  <si>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</si>
  <si>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</si>
  <si>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</si>
  <si>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</si>
  <si>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</si>
  <si>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</si>
  <si>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</si>
  <si>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</si>
  <si>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</si>
  <si>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</si>
  <si>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</si>
  <si>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</si>
  <si>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</si>
  <si>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</si>
  <si>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</si>
  <si>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</si>
  <si>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</si>
  <si>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</si>
  <si>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</si>
  <si>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</si>
  <si>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</si>
  <si>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</si>
  <si>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</si>
  <si>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</si>
  <si>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</si>
  <si>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</si>
  <si>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</si>
  <si>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</si>
  <si>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</si>
  <si>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</si>
  <si>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</si>
  <si>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</si>
  <si>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</si>
  <si>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</si>
  <si>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</si>
  <si>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</si>
  <si>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</si>
  <si>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</si>
  <si>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</si>
  <si>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</si>
  <si>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</si>
  <si>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</si>
  <si>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</si>
  <si>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</si>
  <si>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</si>
  <si>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</si>
  <si>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</si>
  <si>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</si>
  <si>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</si>
  <si>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</si>
  <si>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</si>
  <si>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</si>
  <si>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</si>
  <si>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</si>
  <si>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</si>
  <si>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</si>
  <si>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</si>
  <si>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</si>
  <si>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</si>
  <si>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</si>
  <si>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</si>
  <si>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</si>
  <si>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</si>
  <si>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</si>
  <si>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</si>
  <si>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</si>
  <si>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</si>
  <si>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</si>
  <si>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</si>
  <si>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</si>
  <si>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</si>
  <si>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</si>
  <si>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</si>
  <si>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</si>
  <si>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</si>
  <si>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</si>
  <si>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</si>
  <si>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</si>
  <si>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</si>
  <si>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</si>
  <si>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</si>
  <si>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</si>
  <si>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</si>
  <si>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</si>
  <si>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</si>
  <si>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</si>
  <si>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</si>
  <si>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</si>
  <si>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</si>
  <si>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</si>
  <si>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</si>
  <si>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</si>
  <si>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</si>
  <si>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</si>
  <si>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</si>
  <si>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</si>
  <si>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</si>
  <si>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</si>
  <si>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</si>
  <si>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</si>
  <si>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</si>
  <si>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</si>
  <si>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</si>
  <si>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</si>
  <si>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</si>
  <si>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</si>
  <si>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</si>
  <si>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</si>
  <si>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</si>
  <si>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</si>
  <si>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</si>
  <si>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</si>
  <si>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</si>
  <si>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</si>
  <si>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</si>
  <si>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</si>
  <si>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</si>
  <si>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</si>
  <si>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</si>
  <si>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</si>
  <si>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</si>
  <si>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</si>
  <si>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</si>
  <si>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</si>
  <si>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</si>
  <si>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</si>
  <si>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</si>
  <si>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</si>
  <si>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</si>
  <si>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</si>
  <si>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</si>
  <si>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</si>
  <si>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</si>
  <si>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</si>
  <si>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</si>
  <si>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</si>
  <si>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</si>
  <si>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</si>
  <si>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</si>
  <si>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</si>
  <si>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</si>
  <si>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</si>
  <si>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</si>
  <si>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</si>
  <si>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</si>
  <si>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</si>
  <si>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</si>
  <si>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</si>
  <si>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</si>
  <si>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</si>
  <si>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</si>
  <si>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</si>
  <si>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</si>
  <si>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</si>
  <si>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</si>
  <si>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</si>
  <si>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</si>
  <si>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</si>
  <si>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</si>
  <si>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</si>
  <si>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</si>
  <si>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</si>
  <si>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</si>
  <si>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</si>
  <si>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</si>
  <si>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</si>
  <si>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</si>
  <si>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</si>
  <si>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</si>
  <si>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</si>
  <si>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</si>
  <si>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</si>
  <si>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</si>
  <si>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</si>
  <si>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</si>
  <si>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</si>
  <si>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</si>
  <si>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</si>
  <si>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</si>
  <si>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</si>
  <si>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</si>
  <si>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</si>
  <si>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</si>
  <si>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</si>
  <si>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</si>
  <si>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</si>
  <si>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</si>
  <si>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</si>
  <si>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</si>
  <si>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</si>
  <si>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</si>
  <si>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</si>
  <si>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</si>
  <si>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</si>
  <si>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</si>
  <si>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</si>
  <si>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</si>
  <si>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</si>
  <si>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</si>
  <si>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</si>
  <si>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</si>
  <si>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</si>
  <si>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</si>
  <si>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</si>
  <si>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</si>
  <si>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</si>
  <si>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</si>
  <si>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</si>
  <si>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</si>
  <si>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</si>
  <si>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</si>
  <si>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</si>
  <si>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</si>
  <si>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</si>
  <si>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</si>
  <si>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</si>
  <si>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</si>
  <si>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</si>
  <si>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</si>
  <si>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</si>
  <si>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</si>
  <si>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</si>
  <si>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</si>
  <si>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</si>
  <si>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</si>
  <si>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</si>
  <si>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</si>
  <si>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</si>
  <si>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</si>
  <si>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</si>
  <si>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</si>
  <si>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</si>
  <si>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</si>
  <si>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</si>
  <si>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</si>
  <si>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</si>
  <si>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</si>
  <si>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</si>
  <si>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</si>
  <si>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</si>
  <si>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</si>
  <si>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</si>
  <si>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</si>
  <si>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</si>
  <si>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</si>
  <si>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</si>
  <si>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</si>
  <si>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</si>
  <si>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</si>
  <si>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</si>
  <si>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</si>
  <si>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</si>
  <si>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</si>
  <si>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</si>
  <si>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</si>
  <si>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</si>
  <si>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</si>
  <si>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</si>
  <si>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</si>
  <si>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</si>
  <si>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</si>
  <si>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</si>
  <si>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</si>
  <si>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</si>
  <si>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</si>
  <si>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</si>
  <si>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</si>
  <si>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</si>
  <si>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</si>
  <si>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</si>
  <si>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</si>
  <si>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</si>
  <si>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</si>
  <si>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</si>
  <si>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</si>
  <si>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</si>
  <si>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</si>
  <si>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</si>
  <si>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</si>
  <si>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</si>
  <si>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</si>
  <si>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</si>
  <si>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</si>
  <si>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</si>
  <si>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</si>
  <si>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</si>
  <si>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</si>
  <si>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</si>
  <si>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</si>
  <si>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</si>
  <si>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</si>
  <si>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</si>
  <si>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</si>
  <si>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</si>
  <si>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</si>
  <si>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</si>
  <si>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</si>
  <si>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</si>
  <si>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</si>
  <si>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</si>
  <si>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</si>
  <si>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</si>
  <si>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</si>
  <si>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</si>
  <si>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</si>
  <si>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</si>
  <si>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</si>
  <si>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</si>
  <si>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</si>
  <si>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</si>
  <si>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</si>
  <si>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</si>
  <si>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</si>
  <si>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</si>
  <si>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</si>
  <si>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</si>
  <si>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</si>
  <si>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</si>
  <si>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</si>
  <si>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</si>
  <si>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</si>
  <si>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</si>
  <si>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</si>
  <si>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</si>
  <si>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</si>
  <si>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</si>
  <si>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</si>
  <si>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</si>
  <si>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</si>
  <si>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</si>
  <si>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</si>
  <si>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</si>
  <si>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</si>
  <si>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</si>
  <si>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</si>
  <si>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</si>
  <si>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</si>
  <si>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</si>
  <si>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</si>
  <si>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</si>
  <si>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</si>
  <si>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</si>
  <si>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</si>
  <si>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</si>
  <si>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</si>
  <si>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</si>
  <si>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</si>
  <si>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</si>
  <si>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</si>
  <si>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</si>
  <si>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</si>
  <si>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</si>
  <si>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</si>
  <si>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</si>
  <si>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</si>
  <si>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</si>
  <si>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</si>
  <si>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</si>
  <si>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</si>
  <si>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</si>
  <si>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</si>
  <si>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</si>
  <si>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</si>
  <si>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</si>
  <si>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</si>
  <si>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</si>
  <si>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</si>
  <si>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</si>
  <si>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</si>
  <si>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</si>
  <si>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</si>
  <si>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</si>
  <si>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</si>
  <si>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</si>
  <si>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</si>
  <si>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</si>
  <si>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</si>
  <si>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</si>
  <si>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</si>
  <si>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</si>
  <si>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</si>
  <si>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</si>
  <si>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</si>
  <si>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</si>
  <si>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</si>
  <si>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</si>
  <si>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</si>
  <si>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</si>
  <si>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</si>
  <si>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</si>
  <si>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</si>
  <si>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</si>
  <si>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</si>
  <si>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</si>
  <si>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</si>
  <si>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</si>
  <si>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</si>
  <si>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</si>
  <si>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</si>
  <si>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</si>
  <si>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</si>
  <si>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</si>
  <si>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</si>
  <si>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</si>
  <si>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</si>
  <si>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</si>
  <si>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</si>
  <si>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</si>
  <si>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</si>
  <si>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</si>
  <si>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</si>
  <si>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</si>
  <si>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</si>
  <si>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</si>
  <si>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</si>
  <si>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</si>
  <si>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</si>
  <si>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</si>
  <si>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</si>
  <si>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</si>
  <si>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</si>
  <si>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</si>
  <si>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</si>
  <si>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</si>
  <si>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</si>
  <si>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</si>
  <si>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</si>
  <si>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</si>
  <si>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</si>
  <si>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</si>
  <si>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</si>
  <si>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</si>
  <si>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</si>
  <si>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</si>
  <si>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</si>
  <si>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</si>
  <si>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</si>
  <si>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</si>
  <si>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</si>
  <si>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</si>
  <si>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</si>
  <si>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</si>
  <si>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</si>
  <si>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</si>
  <si>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</si>
  <si>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</si>
  <si>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</si>
  <si>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</si>
  <si>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</si>
  <si>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</si>
  <si>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</si>
  <si>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</si>
  <si>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</si>
  <si>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</si>
  <si>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</si>
  <si>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</si>
  <si>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</si>
  <si>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</si>
  <si>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</si>
  <si>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</si>
  <si>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</si>
  <si>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</si>
  <si>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</si>
  <si>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</si>
  <si>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</si>
  <si>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</si>
  <si>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</si>
  <si>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</si>
  <si>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</si>
  <si>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</si>
  <si>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</si>
  <si>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</si>
  <si>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</si>
  <si>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</si>
  <si>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</si>
  <si>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</si>
  <si>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</si>
  <si>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</si>
  <si>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</si>
  <si>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</si>
  <si>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</si>
  <si>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</si>
  <si>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</si>
  <si>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</si>
  <si>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</si>
  <si>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</si>
  <si>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</si>
  <si>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</si>
  <si>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</si>
  <si>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</si>
  <si>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</si>
  <si>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</si>
  <si>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</si>
  <si>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</si>
  <si>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</si>
  <si>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</si>
  <si>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</si>
  <si>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</si>
  <si>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</si>
  <si>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</si>
  <si>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</si>
  <si>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</si>
  <si>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</si>
  <si>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</si>
  <si>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</si>
  <si>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</si>
  <si>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</si>
  <si>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</si>
  <si>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</si>
  <si>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</si>
  <si>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</si>
  <si>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</si>
  <si>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</si>
  <si>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</si>
  <si>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</si>
  <si>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</si>
  <si>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</si>
  <si>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</si>
  <si>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</si>
  <si>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</si>
  <si>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</si>
  <si>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</si>
  <si>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</si>
  <si>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</si>
  <si>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</si>
  <si>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</si>
  <si>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</si>
  <si>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</si>
  <si>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</si>
  <si>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</si>
  <si>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</si>
  <si>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</si>
  <si>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</si>
  <si>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</si>
  <si>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</si>
  <si>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</si>
  <si>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</si>
  <si>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</si>
  <si>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</si>
  <si>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</si>
  <si>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</si>
  <si>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</si>
  <si>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</si>
  <si>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</si>
  <si>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</si>
  <si>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</si>
  <si>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</si>
  <si>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</si>
  <si>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</si>
  <si>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</si>
  <si>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</si>
  <si>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</si>
  <si>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</si>
  <si>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</si>
  <si>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</si>
  <si>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</si>
  <si>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</si>
  <si>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</si>
  <si>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</si>
  <si>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</si>
  <si>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</si>
  <si>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</si>
  <si>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</si>
  <si>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</si>
  <si>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</si>
  <si>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</si>
  <si>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</si>
  <si>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</si>
  <si>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</si>
  <si>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</si>
  <si>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</si>
  <si>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</si>
  <si>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</si>
  <si>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</si>
  <si>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</si>
  <si>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</si>
  <si>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</si>
  <si>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</si>
  <si>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</si>
  <si>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</si>
  <si>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</si>
  <si>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</si>
  <si>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</si>
  <si>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</si>
  <si>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</si>
  <si>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</si>
  <si>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</si>
  <si>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</si>
  <si>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</si>
  <si>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</si>
  <si>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</si>
  <si>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</si>
  <si>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</si>
  <si>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</si>
  <si>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</si>
  <si>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</si>
  <si>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</si>
  <si>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</si>
  <si>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</si>
  <si>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</si>
  <si>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</si>
  <si>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</si>
  <si>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</si>
  <si>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</si>
  <si>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</si>
  <si>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</si>
  <si>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</si>
  <si>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</si>
  <si>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</si>
  <si>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</si>
  <si>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</si>
  <si>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</si>
  <si>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</si>
  <si>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</si>
  <si>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</si>
  <si>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</si>
  <si>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</si>
  <si>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</si>
  <si>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</si>
  <si>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</si>
  <si>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</si>
  <si>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</si>
  <si>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</si>
  <si>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</si>
  <si>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</si>
  <si>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</si>
  <si>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</si>
  <si>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</si>
  <si>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</si>
  <si>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</si>
  <si>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</si>
  <si>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</si>
  <si>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</si>
  <si>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</si>
  <si>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</si>
  <si>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</si>
  <si>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</si>
  <si>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</si>
  <si>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</si>
  <si>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</si>
  <si>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</si>
  <si>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</si>
  <si>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</si>
  <si>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</si>
  <si>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</si>
  <si>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</si>
  <si>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</si>
  <si>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</si>
  <si>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</si>
  <si>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</si>
  <si>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</si>
  <si>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</si>
  <si>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</si>
  <si>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</si>
  <si>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</si>
  <si>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</si>
  <si>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</si>
  <si>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</si>
  <si>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</si>
  <si>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</si>
  <si>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</si>
  <si>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</si>
  <si>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</si>
  <si>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</si>
  <si>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</si>
  <si>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</si>
  <si>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</si>
  <si>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</si>
  <si>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</si>
  <si>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</si>
  <si>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</si>
  <si>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</si>
  <si>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</si>
  <si>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</si>
  <si>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</si>
  <si>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</si>
  <si>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</si>
  <si>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</si>
  <si>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</si>
  <si>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</si>
  <si>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</si>
  <si>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</si>
  <si>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</si>
  <si>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</si>
  <si>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</si>
  <si>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</si>
  <si>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</si>
  <si>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</si>
  <si>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</si>
  <si>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</si>
  <si>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</si>
  <si>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</si>
  <si>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</si>
  <si>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</si>
  <si>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</si>
  <si>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</si>
  <si>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</si>
  <si>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</si>
  <si>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</si>
  <si>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</si>
  <si>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</si>
  <si>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</si>
  <si>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</si>
  <si>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</si>
  <si>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</si>
  <si>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</si>
  <si>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</si>
  <si>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</si>
  <si>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</si>
  <si>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</si>
  <si>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</si>
  <si>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</si>
  <si>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</si>
  <si>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</si>
  <si>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</si>
  <si>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</si>
  <si>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</si>
  <si>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</si>
  <si>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</si>
  <si>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</si>
  <si>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</si>
  <si>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</si>
  <si>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</si>
  <si>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</si>
  <si>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</si>
  <si>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</si>
  <si>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</si>
  <si>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</si>
  <si>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</si>
  <si>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</si>
  <si>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</si>
  <si>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</si>
  <si>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</si>
  <si>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</si>
  <si>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</si>
  <si>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</si>
  <si>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</si>
  <si>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</si>
  <si>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</si>
  <si>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</si>
  <si>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</si>
  <si>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</si>
  <si>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</si>
  <si>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</si>
  <si>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</si>
  <si>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</si>
  <si>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</si>
  <si>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</si>
  <si>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</si>
  <si>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</si>
  <si>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</si>
  <si>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</si>
  <si>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</si>
  <si>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</si>
  <si>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</si>
  <si>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</si>
  <si>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</si>
  <si>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</si>
  <si>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</si>
  <si>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</si>
  <si>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</si>
  <si>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</si>
  <si>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</si>
  <si>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</si>
  <si>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</si>
  <si>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</si>
  <si>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</si>
  <si>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</si>
  <si>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</si>
  <si>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</si>
  <si>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</si>
  <si>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</si>
  <si>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</si>
  <si>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</si>
  <si>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</si>
  <si>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</si>
  <si>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</si>
  <si>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</si>
  <si>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</si>
  <si>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</si>
  <si>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</si>
  <si>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</si>
  <si>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</si>
  <si>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</si>
  <si>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</si>
  <si>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</si>
  <si>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</si>
  <si>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</si>
  <si>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</si>
  <si>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</si>
  <si>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</si>
  <si>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</si>
  <si>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</si>
  <si>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</si>
  <si>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</si>
  <si>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</si>
  <si>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</si>
  <si>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</si>
  <si>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</si>
  <si>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</si>
  <si>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</si>
  <si>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</si>
  <si>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</si>
  <si>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</si>
  <si>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</si>
  <si>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</si>
  <si>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</si>
  <si>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</si>
  <si>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</si>
  <si>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</si>
  <si>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</si>
  <si>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</si>
  <si>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</si>
  <si>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</si>
  <si>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</si>
  <si>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</si>
  <si>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</si>
  <si>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</si>
  <si>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</si>
  <si>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</si>
  <si>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</si>
  <si>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</si>
  <si>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</si>
  <si>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</si>
  <si>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</si>
  <si>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</si>
  <si>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</si>
  <si>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</si>
  <si>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</si>
  <si>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</si>
  <si>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</si>
  <si>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</si>
  <si>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</si>
  <si>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</si>
  <si>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</si>
  <si>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</si>
  <si>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</si>
  <si>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</si>
  <si>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</si>
  <si>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</si>
  <si>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</si>
  <si>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</si>
  <si>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</si>
  <si>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</si>
  <si>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</si>
  <si>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</si>
  <si>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</si>
  <si>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</si>
  <si>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</si>
  <si>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</si>
  <si>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</si>
  <si>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</si>
  <si>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</si>
  <si>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</si>
  <si>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</si>
  <si>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</si>
  <si>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</si>
  <si>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</si>
  <si>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</si>
  <si>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</si>
  <si>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</si>
  <si>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</si>
  <si>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</si>
  <si>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</si>
  <si>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</si>
  <si>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</si>
  <si>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</si>
  <si>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</si>
  <si>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</si>
  <si>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</si>
  <si>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</si>
  <si>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</si>
  <si>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</si>
  <si>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</si>
  <si>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</si>
  <si>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</si>
  <si>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</si>
  <si>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</si>
  <si>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</si>
  <si>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</si>
  <si>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</si>
  <si>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</si>
  <si>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</si>
  <si>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</si>
  <si>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</si>
  <si>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</si>
  <si>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</si>
  <si>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</si>
  <si>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</si>
  <si>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</si>
  <si>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</si>
  <si>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</si>
  <si>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</si>
  <si>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</si>
  <si>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</si>
  <si>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</si>
  <si>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</si>
  <si>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</si>
  <si>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</si>
  <si>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</si>
  <si>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</si>
  <si>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</si>
  <si>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</si>
  <si>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</si>
  <si>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</si>
  <si>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</si>
  <si>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</si>
  <si>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</si>
  <si>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</si>
  <si>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</si>
  <si>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</si>
  <si>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</si>
  <si>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</si>
  <si>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</si>
  <si>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</si>
  <si>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</si>
  <si>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</si>
  <si>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</si>
  <si>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</si>
  <si>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</si>
  <si>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</si>
  <si>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</si>
  <si>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</si>
  <si>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</si>
  <si>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</si>
  <si>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</si>
  <si>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</si>
  <si>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</si>
  <si>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</si>
  <si>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</si>
  <si>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</si>
  <si>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</si>
  <si>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</si>
  <si>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</si>
  <si>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</si>
  <si>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</si>
  <si>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</si>
  <si>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</si>
  <si>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</si>
  <si>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</si>
  <si>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</si>
  <si>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</si>
  <si>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</si>
  <si>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</si>
  <si>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</si>
  <si>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</si>
  <si>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</si>
  <si>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</si>
  <si>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</si>
  <si>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</si>
  <si>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</si>
  <si>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</si>
  <si>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</si>
  <si>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</si>
  <si>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</si>
  <si>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</si>
  <si>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</si>
  <si>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</si>
  <si>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</si>
  <si>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</si>
  <si>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</si>
  <si>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</si>
  <si>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</si>
  <si>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</si>
  <si>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</si>
  <si>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</si>
  <si>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</si>
  <si>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</si>
  <si>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</si>
  <si>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</si>
  <si>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</si>
  <si>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</si>
  <si>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</si>
  <si>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</si>
  <si>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</si>
  <si>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</si>
  <si>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</si>
  <si>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</si>
  <si>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</si>
  <si>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</si>
  <si>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</si>
  <si>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</si>
  <si>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</si>
  <si>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</si>
  <si>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</si>
  <si>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</si>
  <si>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</si>
  <si>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</si>
  <si>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</si>
  <si>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</si>
  <si>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</si>
  <si>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</si>
  <si>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</si>
  <si>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</si>
  <si>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</si>
  <si>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</si>
  <si>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</si>
  <si>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</si>
  <si>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</si>
  <si>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</si>
  <si>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</si>
  <si>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</si>
  <si>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</si>
  <si>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</si>
  <si>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</si>
  <si>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</si>
  <si>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</si>
  <si>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</si>
  <si>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</si>
  <si>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</si>
  <si>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</si>
  <si>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</si>
  <si>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</si>
  <si>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</si>
  <si>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</si>
  <si>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</si>
  <si>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</si>
  <si>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</si>
  <si>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</si>
  <si>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</si>
  <si>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</si>
  <si>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</si>
  <si>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</si>
  <si>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</si>
  <si>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</si>
  <si>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</si>
  <si>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</si>
  <si>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</si>
  <si>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</si>
  <si>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</si>
  <si>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</si>
  <si>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</si>
  <si>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</si>
  <si>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</si>
  <si>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</si>
  <si>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</si>
  <si>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</si>
  <si>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</si>
  <si>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</si>
  <si>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</si>
  <si>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</si>
  <si>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</si>
  <si>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</si>
  <si>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</si>
  <si>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</si>
  <si>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</si>
  <si>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</si>
  <si>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</si>
  <si>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</si>
  <si>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</si>
  <si>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</si>
  <si>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</si>
  <si>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</si>
  <si>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</si>
  <si>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</si>
  <si>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</si>
  <si>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</si>
  <si>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</si>
  <si>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</si>
  <si>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</si>
  <si>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</si>
  <si>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</si>
  <si>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</si>
  <si>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</si>
  <si>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</si>
  <si>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</si>
  <si>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</si>
  <si>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</si>
  <si>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</si>
  <si>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</si>
  <si>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</si>
  <si>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</si>
  <si>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</si>
  <si>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</si>
  <si>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</si>
  <si>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</si>
  <si>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</si>
  <si>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</si>
  <si>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</si>
  <si>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</si>
  <si>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</si>
  <si>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</si>
  <si>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</si>
  <si>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</si>
  <si>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</si>
  <si>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</si>
  <si>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</si>
  <si>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</si>
  <si>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</si>
  <si>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</si>
  <si>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</si>
  <si>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</si>
  <si>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</si>
  <si>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</si>
  <si>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</si>
  <si>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</si>
  <si>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</si>
  <si>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</si>
  <si>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</si>
  <si>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</si>
  <si>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</si>
  <si>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</si>
  <si>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</si>
  <si>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</si>
  <si>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</si>
  <si>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</si>
  <si>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</si>
  <si>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</si>
  <si>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</si>
  <si>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</si>
  <si>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</si>
  <si>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</si>
  <si>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</si>
  <si>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</si>
  <si>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</si>
  <si>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</si>
  <si>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</si>
  <si>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</si>
  <si>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</si>
  <si>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</si>
  <si>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</si>
  <si>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</si>
  <si>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</si>
  <si>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</si>
  <si>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</si>
  <si>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</si>
  <si>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</si>
  <si>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</si>
  <si>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</si>
  <si>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</si>
  <si>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</si>
  <si>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</si>
  <si>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</si>
  <si>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</si>
  <si>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</si>
  <si>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</si>
  <si>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</si>
  <si>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</si>
  <si>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</si>
  <si>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</si>
  <si>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</si>
  <si>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</si>
  <si>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</si>
  <si>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</si>
  <si>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</si>
  <si>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</si>
  <si>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</si>
  <si>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</si>
  <si>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</si>
  <si>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</si>
  <si>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</si>
  <si>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</si>
  <si>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</si>
  <si>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</si>
  <si>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</si>
  <si>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</si>
  <si>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</si>
  <si>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</si>
  <si>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</si>
  <si>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</si>
  <si>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</si>
  <si>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</si>
  <si>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</si>
  <si>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</si>
  <si>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</si>
  <si>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</si>
  <si>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</si>
  <si>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</si>
  <si>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</si>
  <si>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</si>
  <si>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</si>
  <si>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</si>
  <si>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</si>
  <si>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</si>
  <si>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</si>
  <si>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</si>
  <si>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</si>
  <si>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</si>
  <si>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</si>
  <si>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</si>
  <si>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</si>
  <si>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</si>
  <si>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</si>
  <si>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</si>
  <si>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</si>
  <si>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</si>
  <si>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</si>
  <si>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</si>
  <si>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</si>
  <si>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</si>
  <si>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</si>
  <si>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</si>
  <si>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</si>
  <si>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</si>
  <si>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</si>
  <si>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</si>
  <si>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</si>
  <si>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</si>
  <si>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</si>
  <si>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</si>
  <si>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</si>
  <si>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</si>
  <si>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</si>
  <si>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</si>
  <si>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</si>
  <si>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</si>
  <si>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</si>
  <si>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</si>
  <si>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</si>
  <si>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</si>
  <si>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</si>
  <si>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</si>
  <si>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</si>
  <si>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</si>
  <si>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</si>
  <si>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</si>
  <si>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</si>
  <si>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</si>
  <si>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</si>
  <si>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</si>
  <si>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</si>
  <si>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</si>
  <si>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</si>
  <si>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</si>
  <si>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</si>
  <si>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</si>
  <si>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</si>
  <si>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</si>
  <si>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</si>
  <si>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</si>
  <si>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</si>
  <si>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</si>
  <si>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</si>
  <si>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</si>
  <si>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</si>
  <si>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</si>
  <si>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</si>
  <si>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</si>
  <si>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</si>
  <si>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</si>
  <si>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</si>
  <si>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</si>
  <si>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</si>
  <si>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</si>
  <si>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</si>
  <si>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</si>
  <si>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</si>
  <si>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</si>
  <si>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</si>
  <si>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</si>
  <si>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</si>
  <si>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</si>
  <si>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</si>
  <si>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</si>
  <si>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</si>
  <si>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</si>
  <si>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</si>
  <si>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</si>
  <si>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</si>
  <si>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</si>
  <si>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</si>
  <si>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</si>
  <si>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</si>
  <si>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</si>
  <si>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</si>
  <si>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</si>
  <si>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</si>
  <si>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</si>
  <si>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</si>
  <si>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</si>
  <si>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</si>
  <si>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</si>
  <si>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</si>
  <si>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</si>
  <si>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</si>
  <si>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</si>
  <si>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</si>
  <si>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</si>
  <si>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</si>
  <si>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</si>
  <si>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</si>
  <si>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</si>
  <si>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</si>
  <si>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</si>
  <si>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</si>
  <si>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</si>
  <si>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</si>
  <si>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</si>
  <si>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</si>
  <si>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</si>
  <si>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</si>
  <si>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</si>
  <si>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</si>
  <si>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</si>
  <si>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</si>
  <si>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</si>
  <si>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</si>
  <si>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</si>
  <si>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</si>
  <si>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</si>
  <si>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</si>
  <si>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</si>
  <si>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</si>
  <si>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</si>
  <si>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</si>
  <si>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</si>
  <si>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</si>
  <si>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</si>
  <si>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</si>
  <si>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</si>
  <si>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</si>
  <si>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</si>
  <si>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</si>
  <si>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</si>
  <si>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</si>
  <si>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</si>
  <si>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</si>
  <si>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</si>
  <si>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</si>
  <si>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</si>
  <si>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</si>
  <si>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</si>
  <si>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</si>
  <si>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</si>
  <si>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</si>
  <si>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</si>
  <si>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</si>
  <si>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</si>
  <si>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</si>
  <si>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</si>
  <si>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</si>
  <si>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</si>
  <si>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</si>
  <si>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</si>
  <si>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</si>
  <si>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</si>
  <si>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</si>
  <si>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</si>
  <si>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</si>
  <si>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</si>
  <si>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</si>
  <si>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</si>
  <si>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</si>
  <si>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</si>
  <si>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</si>
  <si>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</si>
  <si>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</si>
  <si>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</si>
  <si>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</si>
  <si>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</si>
  <si>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</si>
  <si>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</si>
  <si>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</si>
  <si>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</si>
  <si>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</si>
  <si>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</si>
  <si>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</si>
  <si>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</si>
  <si>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</si>
  <si>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</si>
  <si>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</si>
  <si>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</si>
  <si>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</si>
  <si>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</si>
  <si>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</si>
  <si>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</si>
  <si>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</si>
  <si>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</si>
  <si>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</si>
  <si>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</si>
  <si>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</si>
  <si>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</si>
  <si>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</si>
  <si>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</si>
  <si>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</si>
  <si>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</si>
  <si>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</si>
  <si>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</si>
  <si>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</si>
  <si>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</si>
  <si>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</si>
  <si>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</si>
  <si>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</si>
  <si>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</si>
  <si>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</si>
  <si>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</si>
  <si>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</si>
  <si>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</si>
  <si>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</si>
  <si>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</si>
  <si>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</si>
  <si>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</si>
  <si>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</si>
  <si>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</si>
  <si>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</si>
  <si>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</si>
  <si>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</si>
  <si>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</si>
  <si>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</si>
  <si>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</si>
  <si>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</si>
  <si>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</si>
  <si>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</si>
  <si>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</si>
  <si>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</si>
  <si>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</si>
  <si>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</si>
  <si>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</si>
  <si>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</si>
  <si>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</si>
  <si>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</si>
  <si>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</si>
  <si>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</si>
  <si>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</si>
  <si>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</si>
  <si>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</si>
  <si>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</si>
  <si>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</si>
  <si>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</si>
  <si>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</si>
  <si>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</si>
  <si>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</si>
  <si>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</si>
  <si>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</si>
  <si>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</si>
  <si>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</si>
  <si>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</si>
  <si>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</si>
  <si>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</si>
  <si>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</si>
  <si>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</si>
  <si>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</si>
  <si>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</si>
  <si>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</si>
  <si>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</si>
  <si>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</si>
  <si>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</si>
  <si>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</si>
  <si>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</si>
  <si>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</si>
  <si>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</si>
  <si>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</si>
  <si>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</si>
  <si>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</si>
  <si>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</si>
  <si>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</si>
  <si>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</si>
  <si>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</si>
  <si>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</si>
  <si>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</si>
  <si>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</si>
  <si>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</si>
  <si>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</si>
  <si>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</si>
  <si>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</si>
  <si>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</si>
  <si>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</si>
  <si>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</si>
  <si>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</si>
  <si>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</si>
  <si>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</si>
  <si>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</si>
  <si>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</si>
  <si>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</si>
  <si>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</si>
  <si>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</si>
  <si>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</si>
  <si>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</si>
  <si>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</si>
  <si>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</si>
  <si>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</si>
  <si>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</si>
  <si>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</si>
  <si>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</si>
  <si>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</si>
  <si>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</si>
  <si>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</si>
  <si>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</si>
  <si>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</si>
  <si>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</si>
  <si>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</si>
  <si>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</si>
  <si>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</si>
  <si>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</si>
  <si>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</si>
  <si>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</si>
  <si>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</si>
  <si>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</si>
  <si>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</si>
  <si>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</si>
  <si>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</si>
  <si>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</si>
  <si>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</si>
  <si>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</si>
  <si>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</si>
  <si>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</si>
  <si>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</si>
  <si>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</si>
  <si>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</si>
  <si>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</si>
  <si>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</si>
  <si>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</si>
  <si>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</si>
  <si>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</si>
  <si>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</si>
  <si>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</si>
  <si>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</si>
  <si>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</si>
  <si>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</si>
  <si>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</si>
  <si>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</si>
  <si>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</si>
  <si>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</si>
  <si>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</si>
  <si>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</si>
  <si>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</si>
  <si>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</si>
  <si>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</si>
  <si>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</si>
  <si>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</si>
  <si>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</si>
  <si>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</si>
  <si>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</si>
  <si>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</si>
  <si>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</si>
  <si>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</si>
  <si>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</si>
  <si>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</si>
  <si>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</si>
  <si>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</si>
  <si>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</si>
  <si>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</si>
  <si>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</si>
  <si>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</si>
  <si>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</si>
  <si>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</si>
  <si>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</si>
  <si>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</si>
  <si>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</si>
  <si>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</si>
  <si>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</si>
  <si>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</si>
  <si>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</si>
  <si>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</si>
  <si>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</si>
  <si>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</si>
  <si>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</si>
  <si>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</si>
  <si>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</si>
  <si>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</si>
  <si>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</si>
  <si>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</si>
  <si>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</si>
  <si>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</si>
  <si>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</si>
  <si>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</si>
  <si>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</si>
  <si>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</si>
  <si>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</si>
  <si>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</si>
  <si>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</si>
  <si>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</si>
  <si>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</si>
  <si>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</si>
  <si>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</si>
  <si>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</si>
  <si>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</si>
  <si>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</si>
  <si>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</si>
  <si>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</si>
  <si>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</si>
  <si>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</si>
  <si>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</si>
  <si>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</si>
  <si>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</si>
  <si>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</si>
  <si>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</si>
  <si>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</si>
  <si>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</si>
  <si>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</si>
  <si>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</si>
  <si>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</si>
  <si>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</si>
  <si>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</si>
  <si>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</si>
  <si>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</si>
  <si>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</si>
  <si>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</si>
  <si>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</si>
  <si>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</si>
  <si>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</si>
  <si>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</si>
  <si>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</si>
  <si>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</si>
  <si>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</si>
  <si>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</si>
  <si>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</si>
  <si>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</si>
  <si>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</si>
  <si>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</si>
  <si>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</si>
  <si>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</si>
  <si>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</si>
  <si>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</si>
  <si>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</si>
  <si>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</si>
  <si>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</si>
  <si>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</si>
  <si>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</si>
  <si>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</si>
  <si>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</si>
  <si>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</si>
  <si>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</si>
  <si>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</si>
  <si>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</si>
  <si>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</si>
  <si>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</si>
  <si>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</si>
  <si>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</si>
  <si>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</si>
  <si>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</si>
  <si>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</si>
  <si>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</si>
  <si>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</si>
  <si>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</si>
  <si>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</si>
  <si>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</si>
  <si>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</si>
  <si>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</si>
  <si>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</si>
  <si>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</si>
  <si>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</si>
  <si>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</si>
  <si>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</si>
  <si>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</si>
  <si>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</si>
  <si>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</si>
  <si>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</si>
  <si>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</si>
  <si>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</si>
  <si>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</si>
  <si>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</si>
  <si>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</si>
  <si>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</si>
  <si>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</si>
  <si>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</si>
  <si>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</si>
  <si>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</si>
  <si>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</si>
  <si>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</si>
  <si>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</si>
  <si>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</si>
  <si>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</si>
  <si>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</si>
  <si>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</si>
  <si>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</si>
  <si>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</si>
  <si>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</si>
  <si>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</si>
  <si>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</si>
  <si>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</si>
  <si>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</si>
  <si>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</si>
  <si>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</si>
  <si>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</si>
  <si>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</si>
  <si>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</si>
  <si>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</si>
  <si>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</si>
  <si>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</si>
  <si>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</si>
  <si>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</si>
  <si>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</si>
  <si>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</si>
  <si>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</si>
  <si>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</si>
  <si>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</si>
  <si>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</si>
  <si>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</si>
  <si>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</si>
  <si>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</si>
  <si>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</si>
  <si>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</si>
  <si>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</si>
  <si>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</si>
  <si>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</si>
  <si>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</si>
  <si>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</si>
  <si>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</si>
  <si>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</si>
  <si>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</si>
  <si>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</si>
  <si>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</si>
  <si>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</si>
  <si>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</si>
  <si>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</si>
  <si>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</si>
  <si>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</si>
  <si>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</si>
  <si>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</si>
  <si>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</si>
  <si>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</si>
  <si>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</si>
  <si>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</si>
  <si>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</si>
  <si>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</si>
  <si>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</si>
  <si>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</si>
  <si>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</si>
  <si>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</si>
  <si>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</si>
  <si>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</si>
  <si>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</si>
  <si>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</si>
  <si>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</si>
  <si>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</si>
  <si>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</si>
  <si>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</si>
  <si>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</si>
  <si>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</si>
  <si>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</si>
  <si>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</si>
  <si>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</si>
  <si>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</si>
  <si>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</si>
  <si>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</si>
  <si>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</si>
  <si>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</si>
  <si>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</si>
  <si>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</si>
  <si>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</si>
  <si>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</si>
  <si>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</si>
  <si>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</si>
  <si>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</si>
  <si>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</si>
  <si>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</si>
  <si>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</si>
  <si>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</si>
  <si>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</si>
  <si>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</si>
  <si>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</si>
  <si>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</si>
  <si>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</si>
  <si>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</si>
  <si>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</si>
  <si>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</si>
  <si>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</si>
  <si>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</si>
  <si>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</si>
  <si>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</si>
  <si>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</si>
  <si>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</si>
  <si>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</si>
  <si>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</si>
  <si>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</si>
  <si>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</si>
  <si>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</si>
  <si>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</si>
  <si>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</si>
  <si>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</si>
  <si>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</si>
  <si>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</si>
  <si>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</si>
  <si>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</si>
  <si>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</si>
  <si>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</si>
  <si>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</si>
  <si>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</si>
  <si>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</si>
  <si>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</si>
  <si>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</si>
  <si>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</si>
  <si>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</si>
  <si>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</si>
  <si>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</si>
  <si>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</si>
  <si>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</si>
  <si>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</si>
  <si>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</si>
  <si>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</si>
  <si>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</si>
  <si>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</si>
  <si>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</si>
  <si>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</si>
  <si>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</si>
  <si>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</si>
  <si>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</si>
  <si>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</si>
  <si>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</si>
  <si>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</si>
  <si>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</si>
  <si>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</si>
  <si>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</si>
  <si>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</si>
  <si>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</si>
  <si>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</si>
  <si>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</si>
  <si>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</si>
  <si>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</si>
  <si>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</si>
  <si>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</si>
  <si>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</si>
  <si>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</si>
  <si>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</si>
  <si>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</si>
  <si>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</si>
  <si>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</si>
  <si>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</si>
  <si>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</si>
  <si>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</si>
  <si>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</si>
  <si>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</si>
  <si>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</si>
  <si>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</si>
  <si>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</si>
  <si>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</si>
  <si>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</si>
  <si>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</si>
  <si>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</si>
  <si>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</si>
  <si>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</si>
  <si>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</si>
  <si>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</si>
  <si>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</si>
  <si>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</si>
  <si>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</si>
  <si>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</si>
  <si>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</si>
  <si>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</si>
  <si>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</si>
  <si>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</si>
  <si>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</si>
  <si>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</si>
  <si>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</si>
  <si>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</si>
  <si>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</si>
  <si>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</si>
  <si>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</si>
  <si>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</si>
  <si>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</si>
  <si>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</si>
  <si>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</si>
  <si>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</si>
  <si>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</si>
  <si>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</si>
  <si>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</si>
  <si>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</si>
  <si>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</si>
  <si>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</si>
  <si>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</si>
  <si>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</si>
  <si>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</si>
  <si>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</si>
  <si>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</si>
  <si>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</si>
  <si>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</si>
  <si>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</si>
  <si>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</si>
  <si>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</si>
  <si>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</si>
  <si>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</si>
  <si>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</si>
  <si>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</si>
  <si>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</si>
  <si>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</si>
  <si>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</si>
  <si>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</si>
  <si>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</si>
  <si>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</si>
  <si>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</si>
  <si>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</si>
  <si>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</si>
  <si>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</si>
  <si>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</si>
  <si>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</si>
  <si>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</si>
  <si>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</si>
  <si>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</si>
  <si>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</si>
  <si>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</si>
  <si>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</si>
  <si>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</si>
  <si>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</si>
  <si>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</si>
  <si>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</si>
  <si>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</si>
  <si>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</si>
  <si>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</si>
  <si>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</si>
  <si>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</si>
  <si>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</si>
  <si>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</si>
  <si>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</si>
  <si>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</si>
  <si>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</si>
  <si>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</si>
  <si>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</si>
  <si>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</si>
  <si>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</si>
  <si>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</si>
  <si>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</si>
  <si>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</si>
  <si>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</si>
  <si>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</si>
  <si>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</si>
  <si>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</si>
  <si>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</si>
  <si>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</si>
  <si>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</si>
  <si>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</si>
  <si>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</si>
  <si>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</si>
  <si>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</si>
  <si>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</si>
  <si>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</si>
  <si>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</si>
  <si>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</si>
  <si>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</si>
  <si>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</si>
  <si>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</si>
  <si>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</si>
  <si>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</si>
  <si>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</si>
  <si>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</si>
  <si>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</si>
  <si>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</si>
  <si>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</si>
  <si>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</si>
  <si>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</si>
  <si>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</si>
  <si>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</si>
  <si>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</si>
  <si>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</si>
  <si>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</si>
  <si>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</si>
  <si>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</si>
  <si>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</si>
  <si>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</si>
  <si>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</si>
  <si>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</si>
  <si>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</si>
  <si>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</si>
  <si>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</si>
  <si>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</si>
  <si>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</si>
  <si>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</si>
  <si>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</si>
  <si>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</si>
  <si>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</si>
  <si>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</si>
  <si>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</si>
  <si>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</si>
  <si>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</si>
  <si>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</si>
  <si>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</si>
  <si>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</si>
  <si>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</si>
  <si>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</si>
  <si>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</si>
  <si>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</si>
  <si>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</si>
  <si>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</si>
  <si>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</si>
  <si>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</si>
  <si>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</si>
  <si>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</si>
  <si>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</si>
  <si>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</si>
  <si>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</si>
  <si>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</si>
  <si>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</si>
  <si>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</si>
  <si>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</si>
  <si>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</si>
  <si>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</si>
  <si>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</si>
  <si>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</si>
  <si>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</si>
  <si>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</si>
  <si>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</si>
  <si>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</si>
  <si>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</si>
  <si>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</si>
  <si>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</si>
  <si>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</si>
  <si>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</si>
  <si>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</si>
  <si>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</si>
  <si>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</si>
  <si>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</si>
  <si>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</si>
  <si>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</si>
  <si>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</si>
  <si>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</si>
  <si>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</si>
  <si>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</si>
  <si>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</si>
  <si>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</si>
  <si>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</si>
  <si>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</si>
  <si>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</si>
  <si>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</si>
  <si>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</si>
  <si>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</si>
  <si>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</si>
  <si>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</si>
  <si>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</si>
  <si>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</si>
  <si>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</si>
  <si>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</si>
  <si>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</si>
  <si>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</si>
  <si>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</si>
  <si>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</si>
  <si>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</si>
  <si>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</si>
  <si>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</si>
  <si>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</si>
  <si>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</si>
  <si>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</si>
  <si>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</si>
  <si>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</si>
  <si>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</si>
  <si>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</si>
  <si>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</si>
  <si>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</si>
  <si>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</si>
  <si>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</si>
  <si>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</si>
  <si>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</si>
  <si>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</si>
  <si>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</si>
  <si>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</si>
  <si>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</si>
  <si>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</si>
  <si>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</si>
  <si>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</si>
  <si>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</si>
  <si>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</si>
  <si>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</si>
  <si>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</si>
  <si>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</si>
  <si>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</si>
  <si>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</si>
  <si>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</si>
  <si>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</si>
  <si>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</si>
  <si>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</si>
  <si>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</si>
  <si>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</si>
  <si>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</si>
  <si>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</si>
  <si>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</si>
  <si>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</si>
  <si>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</si>
  <si>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</si>
  <si>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</si>
  <si>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</si>
  <si>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</si>
  <si>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</si>
  <si>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</si>
  <si>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</si>
  <si>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</si>
  <si>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</si>
  <si>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</si>
  <si>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</si>
  <si>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</si>
  <si>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</si>
  <si>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</si>
  <si>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</si>
  <si>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</si>
  <si>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</si>
  <si>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</si>
  <si>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</si>
  <si>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</si>
  <si>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</si>
  <si>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</si>
  <si>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</si>
  <si>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</si>
  <si>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</si>
  <si>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</si>
  <si>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</si>
  <si>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</si>
  <si>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</si>
  <si>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</si>
  <si>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</si>
  <si>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</si>
  <si>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</si>
  <si>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</si>
  <si>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</si>
  <si>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</si>
  <si>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</si>
  <si>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</si>
  <si>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</si>
  <si>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</si>
  <si>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</si>
  <si>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</si>
  <si>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</si>
  <si>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</si>
  <si>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</si>
  <si>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</si>
  <si>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</si>
  <si>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</si>
  <si>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</si>
  <si>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</si>
  <si>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</si>
  <si>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</si>
  <si>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</si>
  <si>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</si>
  <si>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</si>
  <si>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</si>
  <si>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</si>
  <si>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</si>
  <si>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</si>
  <si>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</si>
  <si>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</si>
  <si>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</si>
  <si>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</si>
  <si>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</si>
  <si>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</si>
  <si>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</si>
  <si>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</si>
  <si>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</si>
  <si>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</si>
  <si>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</si>
  <si>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</si>
  <si>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</si>
  <si>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</si>
  <si>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</si>
  <si>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</si>
  <si>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</si>
  <si>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</si>
  <si>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</si>
  <si>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</si>
  <si>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</si>
  <si>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</si>
  <si>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</si>
  <si>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</si>
  <si>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</si>
  <si>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</si>
  <si>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</si>
  <si>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</si>
  <si>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</si>
  <si>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</si>
  <si>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</si>
  <si>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</si>
  <si>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</si>
  <si>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</si>
  <si>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</si>
  <si>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</si>
  <si>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</si>
  <si>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</si>
  <si>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</si>
  <si>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</si>
  <si>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</si>
  <si>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</si>
  <si>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</si>
  <si>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</si>
  <si>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</si>
  <si>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</si>
  <si>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</si>
  <si>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</si>
  <si>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</si>
  <si>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</si>
  <si>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</si>
  <si>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</si>
  <si>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</si>
  <si>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</si>
  <si>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</si>
  <si>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</si>
  <si>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</si>
  <si>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</si>
  <si>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</si>
  <si>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</si>
  <si>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</si>
  <si>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</si>
  <si>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</si>
  <si>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</si>
  <si>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</si>
  <si>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</si>
  <si>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</si>
  <si>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</si>
  <si>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</si>
  <si>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</si>
  <si>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</si>
  <si>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</si>
  <si>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</si>
  <si>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</si>
  <si>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</si>
  <si>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</si>
  <si>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</si>
  <si>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</si>
  <si>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</si>
  <si>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</si>
  <si>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</si>
  <si>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</si>
  <si>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</si>
  <si>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</si>
  <si>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</si>
  <si>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</si>
  <si>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</si>
  <si>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</si>
  <si>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</si>
  <si>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</si>
  <si>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</si>
  <si>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</si>
  <si>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</si>
  <si>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</si>
  <si>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</si>
  <si>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</si>
  <si>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</si>
  <si>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</si>
  <si>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</si>
  <si>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</si>
  <si>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</si>
  <si>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</si>
  <si>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</si>
  <si>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</si>
  <si>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</si>
  <si>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</si>
  <si>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</si>
  <si>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</si>
  <si>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</si>
  <si>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</si>
  <si>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</si>
  <si>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</si>
  <si>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</si>
  <si>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</si>
  <si>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</si>
  <si>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</si>
  <si>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</si>
  <si>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</si>
  <si>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</si>
  <si>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</si>
  <si>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</si>
  <si>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</si>
  <si>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</si>
  <si>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</si>
  <si>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</si>
  <si>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</si>
  <si>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</si>
  <si>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</si>
  <si>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</si>
  <si>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</si>
  <si>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</si>
  <si>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</si>
  <si>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</si>
  <si>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</si>
  <si>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</si>
  <si>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</si>
  <si>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</si>
  <si>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</si>
  <si>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</si>
  <si>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</si>
  <si>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</si>
  <si>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</si>
  <si>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</si>
  <si>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</si>
  <si>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</si>
  <si>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</si>
  <si>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</si>
  <si>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</si>
  <si>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</si>
  <si>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</si>
  <si>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</si>
  <si>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</si>
  <si>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</si>
  <si>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</si>
  <si>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</si>
  <si>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</si>
  <si>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</si>
  <si>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</si>
  <si>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</si>
  <si>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</si>
  <si>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</si>
  <si>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</si>
  <si>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</si>
  <si>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</si>
  <si>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</si>
  <si>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</si>
  <si>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</si>
  <si>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</si>
  <si>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</si>
  <si>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</si>
  <si>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</si>
  <si>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</si>
  <si>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</si>
  <si>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</si>
  <si>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</si>
  <si>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</si>
  <si>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</si>
  <si>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</si>
  <si>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</si>
  <si>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</si>
  <si>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</si>
  <si>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</si>
  <si>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</si>
  <si>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</si>
  <si>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</si>
  <si>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</si>
  <si>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</si>
  <si>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</si>
  <si>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</si>
  <si>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</si>
  <si>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</si>
  <si>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</si>
  <si>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</si>
  <si>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</si>
  <si>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</si>
  <si>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</si>
  <si>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</si>
  <si>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</si>
  <si>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</si>
  <si>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</si>
  <si>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</si>
  <si>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</si>
  <si>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</si>
  <si>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</si>
  <si>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</si>
  <si>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</si>
  <si>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</si>
  <si>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</si>
  <si>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</si>
  <si>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</si>
  <si>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</si>
  <si>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</si>
  <si>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</si>
  <si>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</si>
  <si>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</si>
  <si>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</si>
  <si>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</si>
  <si>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</si>
  <si>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</si>
  <si>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</si>
  <si>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</si>
  <si>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</si>
  <si>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</si>
  <si>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</si>
  <si>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</si>
  <si>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</si>
  <si>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</si>
  <si>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</si>
  <si>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</si>
  <si>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</si>
  <si>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</si>
  <si>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</si>
  <si>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</si>
  <si>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</si>
  <si>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</si>
  <si>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</si>
  <si>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</si>
  <si>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</si>
  <si>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</si>
  <si>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</si>
  <si>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</si>
  <si>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</si>
  <si>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</si>
  <si>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</si>
  <si>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</si>
  <si>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</si>
  <si>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</si>
  <si>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</si>
  <si>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</si>
  <si>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</si>
  <si>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</si>
  <si>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</si>
  <si>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</si>
  <si>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</si>
  <si>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</si>
  <si>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</si>
  <si>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</si>
  <si>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</si>
  <si>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</si>
  <si>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</si>
  <si>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</si>
  <si>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</si>
  <si>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</si>
  <si>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</si>
  <si>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</si>
  <si>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</si>
  <si>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</si>
  <si>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</si>
  <si>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</si>
  <si>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</si>
  <si>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</si>
  <si>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</si>
  <si>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</si>
  <si>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</si>
  <si>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</si>
  <si>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</si>
  <si>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</si>
  <si>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</si>
  <si>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</si>
  <si>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</si>
  <si>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</si>
  <si>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</si>
  <si>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</si>
  <si>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</si>
  <si>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</si>
  <si>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</si>
  <si>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</si>
  <si>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</si>
  <si>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</si>
  <si>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</si>
  <si>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</si>
  <si>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</si>
  <si>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</si>
  <si>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</si>
  <si>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</si>
  <si>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</si>
  <si>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</si>
  <si>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</si>
  <si>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</si>
  <si>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</si>
  <si>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</si>
  <si>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</si>
  <si>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</si>
  <si>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</si>
  <si>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</si>
  <si>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</si>
  <si>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</si>
  <si>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</si>
  <si>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</si>
  <si>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</si>
  <si>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</si>
  <si>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</si>
  <si>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</si>
  <si>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</si>
  <si>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</si>
  <si>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</si>
  <si>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</si>
  <si>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</si>
  <si>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</si>
  <si>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</si>
  <si>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</si>
  <si>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</si>
  <si>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</si>
  <si>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</si>
  <si>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</si>
  <si>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</si>
  <si>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</si>
  <si>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</si>
  <si>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</si>
  <si>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</si>
  <si>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</si>
  <si>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</si>
  <si>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</si>
  <si>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</si>
  <si>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</si>
  <si>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</si>
  <si>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</si>
  <si>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</si>
  <si>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</si>
  <si>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</si>
  <si>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</si>
  <si>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</si>
  <si>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</si>
  <si>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</si>
  <si>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</si>
  <si>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</si>
  <si>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</si>
  <si>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</si>
  <si>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</si>
  <si>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</si>
  <si>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</si>
  <si>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</si>
  <si>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</si>
  <si>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</si>
  <si>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</si>
  <si>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</si>
  <si>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</si>
  <si>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</si>
  <si>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</si>
  <si>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</si>
  <si>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</si>
  <si>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</si>
  <si>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</si>
  <si>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</si>
  <si>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</si>
  <si>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</si>
  <si>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</si>
  <si>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</si>
  <si>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</si>
  <si>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</si>
  <si>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</si>
  <si>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</si>
  <si>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</si>
  <si>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</si>
  <si>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</si>
  <si>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</si>
  <si>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</si>
  <si>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</si>
  <si>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</si>
  <si>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</si>
  <si>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</si>
  <si>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</si>
  <si>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</si>
  <si>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</si>
  <si>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</si>
  <si>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</si>
  <si>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</si>
  <si>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</si>
  <si>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</si>
  <si>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</si>
  <si>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</si>
  <si>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</si>
  <si>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</si>
  <si>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</si>
  <si>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</si>
  <si>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</si>
  <si>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</si>
  <si>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</si>
  <si>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</si>
  <si>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</si>
  <si>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</si>
  <si>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</si>
  <si>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</si>
  <si>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</si>
  <si>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</si>
  <si>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</si>
  <si>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</si>
  <si>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</si>
  <si>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</si>
  <si>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</si>
  <si>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</si>
  <si>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</si>
  <si>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</si>
  <si>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</si>
  <si>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</si>
  <si>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</si>
  <si>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</si>
  <si>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</si>
  <si>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</si>
  <si>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</si>
  <si>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</si>
  <si>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</si>
  <si>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</si>
  <si>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</si>
  <si>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</si>
  <si>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</si>
  <si>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</si>
  <si>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</si>
  <si>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</si>
  <si>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</si>
  <si>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</si>
  <si>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</si>
  <si>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</si>
  <si>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</si>
  <si>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</si>
  <si>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</si>
  <si>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</si>
  <si>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</si>
  <si>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</si>
  <si>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</si>
  <si>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</si>
  <si>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</si>
  <si>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</si>
  <si>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</si>
  <si>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</si>
  <si>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</si>
  <si>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</si>
  <si>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</si>
  <si>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</si>
  <si>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</si>
  <si>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</si>
  <si>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</si>
  <si>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</si>
  <si>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</si>
  <si>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</si>
  <si>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</si>
  <si>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</si>
  <si>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</si>
  <si>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</si>
  <si>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</si>
  <si>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</si>
  <si>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</si>
  <si>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</si>
  <si>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</si>
  <si>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</si>
  <si>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</si>
  <si>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</si>
  <si>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</si>
  <si>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</si>
  <si>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</si>
  <si>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</si>
  <si>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</si>
  <si>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</si>
  <si>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</si>
  <si>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</si>
  <si>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</si>
  <si>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</si>
  <si>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</si>
  <si>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</si>
  <si>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</si>
  <si>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</si>
  <si>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</si>
  <si>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</si>
  <si>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</si>
  <si>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</si>
  <si>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</si>
  <si>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</si>
  <si>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</si>
  <si>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</si>
  <si>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</si>
  <si>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</si>
  <si>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</si>
  <si>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</si>
  <si>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</si>
  <si>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</si>
  <si>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</si>
  <si>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</si>
  <si>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</si>
  <si>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</si>
  <si>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</si>
  <si>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</si>
  <si>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</si>
  <si>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</si>
  <si>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</si>
  <si>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</si>
  <si>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</si>
  <si>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</si>
  <si>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</si>
  <si>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</si>
  <si>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</si>
  <si>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</si>
  <si>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</si>
  <si>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</si>
  <si>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</si>
  <si>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</si>
  <si>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</si>
  <si>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</si>
  <si>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</si>
  <si>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</si>
  <si>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</si>
  <si>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</si>
  <si>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</si>
  <si>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</si>
  <si>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</si>
  <si>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</si>
  <si>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</si>
  <si>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</si>
  <si>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</si>
  <si>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</si>
  <si>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</si>
  <si>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</si>
  <si>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</si>
  <si>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</si>
  <si>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</si>
  <si>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</si>
  <si>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</si>
  <si>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</si>
  <si>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</si>
  <si>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</si>
  <si>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</si>
  <si>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</si>
  <si>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</si>
  <si>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</si>
  <si>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</si>
  <si>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</si>
  <si>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</si>
  <si>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</si>
  <si>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</si>
  <si>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</si>
  <si>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</si>
  <si>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</si>
  <si>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</si>
  <si>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</si>
  <si>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</si>
  <si>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</si>
  <si>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</si>
  <si>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</si>
  <si>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</si>
  <si>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</si>
  <si>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</si>
  <si>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</si>
  <si>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</si>
  <si>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</si>
  <si>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</si>
  <si>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</si>
  <si>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</si>
  <si>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</si>
  <si>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</si>
  <si>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</si>
  <si>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</si>
  <si>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</si>
  <si>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</si>
  <si>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</si>
  <si>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</si>
  <si>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</si>
  <si>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</si>
  <si>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</si>
  <si>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</si>
  <si>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</si>
  <si>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</si>
  <si>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</si>
  <si>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</si>
  <si>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</si>
  <si>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</si>
  <si>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</si>
  <si>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</si>
  <si>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</si>
  <si>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</si>
  <si>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</si>
  <si>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</si>
  <si>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</si>
  <si>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</si>
  <si>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</si>
  <si>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</si>
  <si>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</si>
  <si>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</si>
  <si>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</si>
  <si>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</si>
  <si>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</si>
  <si>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</si>
  <si>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</si>
  <si>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</si>
  <si>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</si>
  <si>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</si>
  <si>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</si>
  <si>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</si>
  <si>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</si>
  <si>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</si>
  <si>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</si>
  <si>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</si>
  <si>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</si>
  <si>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</si>
  <si>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</si>
  <si>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</si>
  <si>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</si>
  <si>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</si>
  <si>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</si>
  <si>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</si>
  <si>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</si>
  <si>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</si>
  <si>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</si>
  <si>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</si>
  <si>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</si>
  <si>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</si>
  <si>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</si>
  <si>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</si>
  <si>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</si>
  <si>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</si>
  <si>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</si>
  <si>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</si>
  <si>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</si>
  <si>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</si>
  <si>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</si>
  <si>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</si>
  <si>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</si>
  <si>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</si>
  <si>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</si>
  <si>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</si>
  <si>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</si>
  <si>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</si>
  <si>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</si>
  <si>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</si>
  <si>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</si>
  <si>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</si>
  <si>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</si>
  <si>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</si>
  <si>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</si>
  <si>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</si>
  <si>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</si>
  <si>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</si>
  <si>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</si>
  <si>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</si>
  <si>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</si>
  <si>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</si>
  <si>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</si>
  <si>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</si>
  <si>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</si>
  <si>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</si>
  <si>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</si>
  <si>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</si>
  <si>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</si>
  <si>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</si>
  <si>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</si>
  <si>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</si>
  <si>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</si>
  <si>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</si>
  <si>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</si>
  <si>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</si>
  <si>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</si>
  <si>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</si>
  <si>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</si>
  <si>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</si>
  <si>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</si>
  <si>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</si>
  <si>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</si>
  <si>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</si>
  <si>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</si>
  <si>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</si>
  <si>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</si>
  <si>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</si>
  <si>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</si>
  <si>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</si>
  <si>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</si>
  <si>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</si>
  <si>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</si>
  <si>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</si>
  <si>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</si>
  <si>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</si>
  <si>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</si>
  <si>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</si>
  <si>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</si>
  <si>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</si>
  <si>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</si>
  <si>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</si>
  <si>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</si>
  <si>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</si>
  <si>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</si>
  <si>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</si>
  <si>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</si>
  <si>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</si>
  <si>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</si>
  <si>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</si>
  <si>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</si>
  <si>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</si>
  <si>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</si>
  <si>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</si>
  <si>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</si>
  <si>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</si>
  <si>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</si>
  <si>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</si>
  <si>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</si>
  <si>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</si>
  <si>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</si>
  <si>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</si>
  <si>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</si>
  <si>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</si>
  <si>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</si>
  <si>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</si>
  <si>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</si>
  <si>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</si>
  <si>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</si>
  <si>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</si>
  <si>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</si>
  <si>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</si>
  <si>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</si>
  <si>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</si>
  <si>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</si>
  <si>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</si>
  <si>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</si>
  <si>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</si>
  <si>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</si>
  <si>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</si>
  <si>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</si>
  <si>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</si>
  <si>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</si>
  <si>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</si>
  <si>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</si>
  <si>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</si>
  <si>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</si>
  <si>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</si>
  <si>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</si>
  <si>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</si>
  <si>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</si>
  <si>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</si>
  <si>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</si>
  <si>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</si>
  <si>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</si>
  <si>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</si>
  <si>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</si>
  <si>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</si>
  <si>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</si>
  <si>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</si>
  <si>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</si>
  <si>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</si>
  <si>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</si>
  <si>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</si>
  <si>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</si>
  <si>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</si>
  <si>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</si>
  <si>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</si>
  <si>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</si>
  <si>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</si>
  <si>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</si>
  <si>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</si>
  <si>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</si>
  <si>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</si>
  <si>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</si>
  <si>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</si>
  <si>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</si>
  <si>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</si>
  <si>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</si>
  <si>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</si>
  <si>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</si>
  <si>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</si>
  <si>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</si>
  <si>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</si>
  <si>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</si>
  <si>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</si>
  <si>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</si>
  <si>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</si>
  <si>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</si>
  <si>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</si>
  <si>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</si>
  <si>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</si>
  <si>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</si>
  <si>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</si>
  <si>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</si>
  <si>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</si>
  <si>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</si>
  <si>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</si>
  <si>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</si>
  <si>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</si>
  <si>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</si>
  <si>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</si>
  <si>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</si>
  <si>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</si>
  <si>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</si>
  <si>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</si>
  <si>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</si>
  <si>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</si>
  <si>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</si>
  <si>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</si>
  <si>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</si>
  <si>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</si>
  <si>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</si>
  <si>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</si>
  <si>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</si>
  <si>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</si>
  <si>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</si>
  <si>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</si>
  <si>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</si>
  <si>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</si>
  <si>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</si>
  <si>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</si>
  <si>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</si>
  <si>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</si>
  <si>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</si>
  <si>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</si>
  <si>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</si>
  <si>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</si>
  <si>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</si>
  <si>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</si>
  <si>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</si>
  <si>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</si>
  <si>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</si>
  <si>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</si>
  <si>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</si>
  <si>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</si>
  <si>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</si>
  <si>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</si>
  <si>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</si>
  <si>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</si>
  <si>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</si>
  <si>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</si>
  <si>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</si>
  <si>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</si>
  <si>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</si>
  <si>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</si>
  <si>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</si>
  <si>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</si>
  <si>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</si>
  <si>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</si>
  <si>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</si>
  <si>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</si>
  <si>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</si>
  <si>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</si>
  <si>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</si>
  <si>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</si>
  <si>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</si>
  <si>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</si>
  <si>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</si>
  <si>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</si>
  <si>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</si>
  <si>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</si>
  <si>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</si>
  <si>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</si>
  <si>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</si>
  <si>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</si>
  <si>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</si>
  <si>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</si>
  <si>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</si>
  <si>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</si>
  <si>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</si>
  <si>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</si>
  <si>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</si>
  <si>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</si>
  <si>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</si>
  <si>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</si>
  <si>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</si>
  <si>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</si>
  <si>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</si>
  <si>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</si>
  <si>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</si>
  <si>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</si>
  <si>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</si>
  <si>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</si>
  <si>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</si>
  <si>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</si>
  <si>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</si>
  <si>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</si>
  <si>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</si>
  <si>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</si>
  <si>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</si>
  <si>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</si>
  <si>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</si>
  <si>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</si>
  <si>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</si>
  <si>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</si>
  <si>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</si>
  <si>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</si>
  <si>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</si>
  <si>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</si>
  <si>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</si>
  <si>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</si>
  <si>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</si>
  <si>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</si>
  <si>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</si>
  <si>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</si>
  <si>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</si>
  <si>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</si>
  <si>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</si>
  <si>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</si>
  <si>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</si>
  <si>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</si>
  <si>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</si>
  <si>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</si>
  <si>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</si>
  <si>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</si>
  <si>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</si>
  <si>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</si>
  <si>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</si>
  <si>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</si>
  <si>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</si>
  <si>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</si>
  <si>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</si>
  <si>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</si>
  <si>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</si>
  <si>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</si>
  <si>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</si>
  <si>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</si>
  <si>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</si>
  <si>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</si>
  <si>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</si>
  <si>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</si>
  <si>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</si>
  <si>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</si>
  <si>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</si>
  <si>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</si>
  <si>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</si>
  <si>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</si>
  <si>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</si>
  <si>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</si>
  <si>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</si>
  <si>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</si>
  <si>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</si>
  <si>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</si>
  <si>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</si>
  <si>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</si>
  <si>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</si>
  <si>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</si>
  <si>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</si>
  <si>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</si>
  <si>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</si>
  <si>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</si>
  <si>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</si>
  <si>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</si>
  <si>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</si>
  <si>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</si>
  <si>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</si>
  <si>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</si>
  <si>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</si>
  <si>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</si>
  <si>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</si>
  <si>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</si>
  <si>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</si>
  <si>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</si>
  <si>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</si>
  <si>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</si>
  <si>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</si>
  <si>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</si>
  <si>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</si>
  <si>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</si>
  <si>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</si>
  <si>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</si>
  <si>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</si>
  <si>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</si>
  <si>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</si>
  <si>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</si>
  <si>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</si>
  <si>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</si>
  <si>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</si>
  <si>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</si>
  <si>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</si>
  <si>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</si>
  <si>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</si>
  <si>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</si>
  <si>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</si>
  <si>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</si>
  <si>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</si>
  <si>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</si>
  <si>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</si>
  <si>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</si>
  <si>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</si>
  <si>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</si>
  <si>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</si>
  <si>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</si>
  <si>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</si>
  <si>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</si>
  <si>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</si>
  <si>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</si>
  <si>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</si>
  <si>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</si>
  <si>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</si>
  <si>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</si>
  <si>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</si>
  <si>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</si>
  <si>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</si>
  <si>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</si>
  <si>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</si>
  <si>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</si>
  <si>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</si>
  <si>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</si>
  <si>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</si>
  <si>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</si>
  <si>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</si>
  <si>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</si>
  <si>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</si>
  <si>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</si>
  <si>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</si>
  <si>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</si>
  <si>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</si>
  <si>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</si>
  <si>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</si>
  <si>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</si>
  <si>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</si>
  <si>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</si>
  <si>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</si>
  <si>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</si>
  <si>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</si>
  <si>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</si>
  <si>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</si>
  <si>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</si>
  <si>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</si>
  <si>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</si>
  <si>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</si>
  <si>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</si>
  <si>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</si>
  <si>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</si>
  <si>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</si>
  <si>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</si>
  <si>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</si>
  <si>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</si>
  <si>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</si>
  <si>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</si>
  <si>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</si>
  <si>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</si>
  <si>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</si>
  <si>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</si>
  <si>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</si>
  <si>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</si>
  <si>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</si>
  <si>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</si>
  <si>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</si>
  <si>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</si>
  <si>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</si>
  <si>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</si>
  <si>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</si>
  <si>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</si>
  <si>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</si>
  <si>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</si>
  <si>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</si>
  <si>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</si>
  <si>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</si>
  <si>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</si>
  <si>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</si>
  <si>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</si>
  <si>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</si>
  <si>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</si>
  <si>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</si>
  <si>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</si>
  <si>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</si>
  <si>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</si>
  <si>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</si>
  <si>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</si>
  <si>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</si>
  <si>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</si>
  <si>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</si>
  <si>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</si>
  <si>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</si>
  <si>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</si>
  <si>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</si>
  <si>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</si>
  <si>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</si>
  <si>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</si>
  <si>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</si>
  <si>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</si>
  <si>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</si>
  <si>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</si>
  <si>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</si>
  <si>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</si>
  <si>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</si>
  <si>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</si>
  <si>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</si>
  <si>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</si>
  <si>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</si>
  <si>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</si>
  <si>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</si>
  <si>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</si>
  <si>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</si>
  <si>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</si>
  <si>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</si>
  <si>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</si>
  <si>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</si>
  <si>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</si>
  <si>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</si>
  <si>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</si>
  <si>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</si>
  <si>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</si>
  <si>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</si>
  <si>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</si>
  <si>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</si>
  <si>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</si>
  <si>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</si>
  <si>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</si>
  <si>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</si>
  <si>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</si>
  <si>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</si>
  <si>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</si>
  <si>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</si>
  <si>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</si>
  <si>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</si>
  <si>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</si>
  <si>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</si>
  <si>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</si>
  <si>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</si>
  <si>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</si>
  <si>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</si>
  <si>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</si>
  <si>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</si>
  <si>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</si>
  <si>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</si>
  <si>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</si>
  <si>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</si>
  <si>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</si>
  <si>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</si>
  <si>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</si>
  <si>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</si>
  <si>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</si>
  <si>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</si>
  <si>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</si>
  <si>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</si>
  <si>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</si>
  <si>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</si>
  <si>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</si>
  <si>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</si>
  <si>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</si>
  <si>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</si>
  <si>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</si>
  <si>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</si>
  <si>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</si>
  <si>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</si>
  <si>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</si>
  <si>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</si>
  <si>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</si>
  <si>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</si>
  <si>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</si>
  <si>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</si>
  <si>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</si>
  <si>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</si>
  <si>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</si>
  <si>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</si>
  <si>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</si>
  <si>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</si>
  <si>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</si>
  <si>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</si>
  <si>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</si>
  <si>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</si>
  <si>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</si>
  <si>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</si>
  <si>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</si>
  <si>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</si>
  <si>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</si>
  <si>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</si>
  <si>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</si>
  <si>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</si>
  <si>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</si>
  <si>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</si>
  <si>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</si>
  <si>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</si>
  <si>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</si>
  <si>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</si>
  <si>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</si>
  <si>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</si>
  <si>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</si>
  <si>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</si>
  <si>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</si>
  <si>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</si>
  <si>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</si>
  <si>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</si>
  <si>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</si>
  <si>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</si>
  <si>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</si>
  <si>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</si>
  <si>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</si>
  <si>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</si>
  <si>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</si>
  <si>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</si>
  <si>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</si>
  <si>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</si>
  <si>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</si>
  <si>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</si>
  <si>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</si>
  <si>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</si>
  <si>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</si>
  <si>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</si>
  <si>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</si>
  <si>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</si>
  <si>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</si>
  <si>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</si>
  <si>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</si>
  <si>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</si>
  <si>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</si>
  <si>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</si>
  <si>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</si>
  <si>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</si>
  <si>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</si>
  <si>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</si>
  <si>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</si>
  <si>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</si>
  <si>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</si>
  <si>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</si>
  <si>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</si>
  <si>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</si>
  <si>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</si>
  <si>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</si>
  <si>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</si>
  <si>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</si>
  <si>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</si>
  <si>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</si>
  <si>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</si>
  <si>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</si>
  <si>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</si>
  <si>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</si>
  <si>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</si>
  <si>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</si>
  <si>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</si>
  <si>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</si>
  <si>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</si>
  <si>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</si>
  <si>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</si>
  <si>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</si>
  <si>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</si>
  <si>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</si>
  <si>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</si>
  <si>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</si>
  <si>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</si>
  <si>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</si>
  <si>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</si>
  <si>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</si>
  <si>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</si>
  <si>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</si>
  <si>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</si>
  <si>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</si>
  <si>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</si>
  <si>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</si>
  <si>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</si>
  <si>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</si>
  <si>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</si>
  <si>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</si>
  <si>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</si>
  <si>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</si>
  <si>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</si>
  <si>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</si>
  <si>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</si>
  <si>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</si>
  <si>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</si>
  <si>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</si>
  <si>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</si>
  <si>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</si>
  <si>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</si>
  <si>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</si>
  <si>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</si>
  <si>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</si>
  <si>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</si>
  <si>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</si>
  <si>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</si>
  <si>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</si>
  <si>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</si>
  <si>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</si>
  <si>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</si>
  <si>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</si>
  <si>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</si>
  <si>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</si>
  <si>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</si>
  <si>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</si>
  <si>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</si>
  <si>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</si>
  <si>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</si>
  <si>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</si>
  <si>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</si>
  <si>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</si>
  <si>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</si>
  <si>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</si>
  <si>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</si>
  <si>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</si>
  <si>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</si>
  <si>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</si>
  <si>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</si>
  <si>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</si>
  <si>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</si>
  <si>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</si>
  <si>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</si>
  <si>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</si>
  <si>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</si>
  <si>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</si>
  <si>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</si>
  <si>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</si>
  <si>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</si>
  <si>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</si>
  <si>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</si>
  <si>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</si>
  <si>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</si>
  <si>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</si>
  <si>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</si>
  <si>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</si>
  <si>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</si>
  <si>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</si>
  <si>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</si>
  <si>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</si>
  <si>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</si>
  <si>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</si>
  <si>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</si>
  <si>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</si>
  <si>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</si>
  <si>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</si>
  <si>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</si>
  <si>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</si>
  <si>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</si>
  <si>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</si>
  <si>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</si>
  <si>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</si>
  <si>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</si>
  <si>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</si>
  <si>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</si>
  <si>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</si>
  <si>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</si>
  <si>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</si>
  <si>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</si>
  <si>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</si>
  <si>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</si>
  <si>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</si>
  <si>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</si>
  <si>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</si>
  <si>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</si>
  <si>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</si>
  <si>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</si>
  <si>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</si>
  <si>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</si>
  <si>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</si>
  <si>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</si>
  <si>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</si>
  <si>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</si>
  <si>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</si>
  <si>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</si>
  <si>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</si>
  <si>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</si>
  <si>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</si>
  <si>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</si>
  <si>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</si>
  <si>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</si>
  <si>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</si>
  <si>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</si>
  <si>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</si>
  <si>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</si>
  <si>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</si>
  <si>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</si>
  <si>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</si>
  <si>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</si>
  <si>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</si>
  <si>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</si>
  <si>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</si>
  <si>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</si>
  <si>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</si>
  <si>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</si>
  <si>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</si>
  <si>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</si>
  <si>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</si>
  <si>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</si>
  <si>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</si>
  <si>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</si>
  <si>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</si>
  <si>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</si>
  <si>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</si>
  <si>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</si>
  <si>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</si>
  <si>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</si>
  <si>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</si>
  <si>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</si>
  <si>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</si>
  <si>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</si>
  <si>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</si>
  <si>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</si>
  <si>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</si>
  <si>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</si>
  <si>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</si>
  <si>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</si>
  <si>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</si>
  <si>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</si>
  <si>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</si>
  <si>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</si>
  <si>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</si>
  <si>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</si>
  <si>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</si>
  <si>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</si>
  <si>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</si>
  <si>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</si>
  <si>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</si>
  <si>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</si>
  <si>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</si>
  <si>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</si>
  <si>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</si>
  <si>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</si>
  <si>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</si>
  <si>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</si>
  <si>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</si>
  <si>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</si>
  <si>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</si>
  <si>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</si>
  <si>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</si>
  <si>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</si>
  <si>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</si>
  <si>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</si>
  <si>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</si>
  <si>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</si>
  <si>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</si>
  <si>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</si>
  <si>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</si>
  <si>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</si>
  <si>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</si>
  <si>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</si>
  <si>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</si>
  <si>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</si>
  <si>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</si>
  <si>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</si>
  <si>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</si>
  <si>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</si>
  <si>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</si>
  <si>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</si>
  <si>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</si>
  <si>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</si>
  <si>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</si>
  <si>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</si>
  <si>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</si>
  <si>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</si>
  <si>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</si>
  <si>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</si>
  <si>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</si>
  <si>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</si>
  <si>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</si>
  <si>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</si>
  <si>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</si>
  <si>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</si>
  <si>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</si>
  <si>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</si>
  <si>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</si>
  <si>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</si>
  <si>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</si>
  <si>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</si>
  <si>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</si>
  <si>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</si>
  <si>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</si>
  <si>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</si>
  <si>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</si>
  <si>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</si>
  <si>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</si>
  <si>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</si>
  <si>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</si>
  <si>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</si>
  <si>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</si>
  <si>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</si>
  <si>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</si>
  <si>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</si>
  <si>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</si>
  <si>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</si>
  <si>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</si>
  <si>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</si>
  <si>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</si>
  <si>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</si>
  <si>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</si>
  <si>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</si>
  <si>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</si>
  <si>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</si>
  <si>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</si>
  <si>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</si>
  <si>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</si>
  <si>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</si>
  <si>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</si>
  <si>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</si>
  <si>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</si>
  <si>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</si>
  <si>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</si>
  <si>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</si>
  <si>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</si>
  <si>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</si>
  <si>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</si>
  <si>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</si>
  <si>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</si>
  <si>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</si>
  <si>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</si>
  <si>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</si>
  <si>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</si>
  <si>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</si>
  <si>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</si>
  <si>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</si>
  <si>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</si>
  <si>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</si>
  <si>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</si>
  <si>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</si>
  <si>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</si>
  <si>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</si>
  <si>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</si>
  <si>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</si>
  <si>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</si>
  <si>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</si>
  <si>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</si>
  <si>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</si>
  <si>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</si>
  <si>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</si>
  <si>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</si>
  <si>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</si>
  <si>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</si>
  <si>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</si>
  <si>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</si>
  <si>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</si>
  <si>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</si>
  <si>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</si>
  <si>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</si>
  <si>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</si>
  <si>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</si>
  <si>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</si>
  <si>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</si>
  <si>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</si>
  <si>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</si>
  <si>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</si>
  <si>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</si>
  <si>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</si>
  <si>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</si>
  <si>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</si>
  <si>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</si>
  <si>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</si>
  <si>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</si>
  <si>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</si>
  <si>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</si>
  <si>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</si>
  <si>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</si>
  <si>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</si>
  <si>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</si>
  <si>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</si>
  <si>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</si>
  <si>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</si>
  <si>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</si>
  <si>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</si>
  <si>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</si>
  <si>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</si>
  <si>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</si>
  <si>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</si>
  <si>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</si>
  <si>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</si>
  <si>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</si>
  <si>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</si>
  <si>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</si>
  <si>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</si>
  <si>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</si>
  <si>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</si>
  <si>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</si>
  <si>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</si>
  <si>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</si>
  <si>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</si>
  <si>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</si>
  <si>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</si>
  <si>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</si>
  <si>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</si>
  <si>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</si>
  <si>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</si>
  <si>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</si>
  <si>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</si>
  <si>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</si>
  <si>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</si>
  <si>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</si>
  <si>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</si>
  <si>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</si>
  <si>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</si>
  <si>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</si>
  <si>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</si>
  <si>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</si>
  <si>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</si>
  <si>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</si>
  <si>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</si>
  <si>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</si>
  <si>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</si>
  <si>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</si>
  <si>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</si>
  <si>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</si>
  <si>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</si>
  <si>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</si>
  <si>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</si>
  <si>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</si>
  <si>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</si>
  <si>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</si>
  <si>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</si>
  <si>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</si>
  <si>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</si>
  <si>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</si>
  <si>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</si>
  <si>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</si>
  <si>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</si>
  <si>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</si>
  <si>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</si>
  <si>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</si>
  <si>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</si>
  <si>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</si>
  <si>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</si>
  <si>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</si>
  <si>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</si>
  <si>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</si>
  <si>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</si>
  <si>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</si>
  <si>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</si>
  <si>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</si>
  <si>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</si>
  <si>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</si>
  <si>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</si>
  <si>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</si>
  <si>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</si>
  <si>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</si>
  <si>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</si>
  <si>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</si>
  <si>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</si>
  <si>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</si>
  <si>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</si>
  <si>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</si>
  <si>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</si>
  <si>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</si>
  <si>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</si>
  <si>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</si>
  <si>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</si>
  <si>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</si>
  <si>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</si>
  <si>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</si>
  <si>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</si>
  <si>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</si>
  <si>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</si>
  <si>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</si>
  <si>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</si>
  <si>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</si>
  <si>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</si>
  <si>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</si>
  <si>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</si>
  <si>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</si>
  <si>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</si>
  <si>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</si>
  <si>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</si>
  <si>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</si>
  <si>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</si>
  <si>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</si>
  <si>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</si>
  <si>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</si>
  <si>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</si>
  <si>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</si>
  <si>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</si>
  <si>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</si>
  <si>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</si>
  <si>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</si>
  <si>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</si>
  <si>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</si>
  <si>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</si>
  <si>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</si>
  <si>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</si>
  <si>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</si>
  <si>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</si>
  <si>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</si>
  <si>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</si>
  <si>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</si>
  <si>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</si>
  <si>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</si>
  <si>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</si>
  <si>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</si>
  <si>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</si>
  <si>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</si>
  <si>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</si>
  <si>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</si>
  <si>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</si>
  <si>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</si>
  <si>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</si>
  <si>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</si>
  <si>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</si>
  <si>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</si>
  <si>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</si>
  <si>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</si>
  <si>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</si>
  <si>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</si>
  <si>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</si>
  <si>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</si>
  <si>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</si>
  <si>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</si>
  <si>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</si>
  <si>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</si>
  <si>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</si>
  <si>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</si>
  <si>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</si>
  <si>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</si>
  <si>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</si>
  <si>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</si>
  <si>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</si>
  <si>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</si>
  <si>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</si>
  <si>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</si>
  <si>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</si>
  <si>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</si>
  <si>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</si>
  <si>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</si>
  <si>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</si>
  <si>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</si>
  <si>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</si>
  <si>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</si>
  <si>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</si>
  <si>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</si>
  <si>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</si>
  <si>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</si>
  <si>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</si>
  <si>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</si>
  <si>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</si>
  <si>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</si>
  <si>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</si>
  <si>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</si>
  <si>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</si>
  <si>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</si>
  <si>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</si>
  <si>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</si>
  <si>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</si>
  <si>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</si>
  <si>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</si>
  <si>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</si>
  <si>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</si>
  <si>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</si>
  <si>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</si>
  <si>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</si>
  <si>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</si>
  <si>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</si>
  <si>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</si>
  <si>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</si>
  <si>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</si>
  <si>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</si>
  <si>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</si>
  <si>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</si>
  <si>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</si>
  <si>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</si>
  <si>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</si>
  <si>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</si>
  <si>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</si>
  <si>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</si>
  <si>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</si>
  <si>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</si>
  <si>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</si>
  <si>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</si>
  <si>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</si>
  <si>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</si>
  <si>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</si>
  <si>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</si>
  <si>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</si>
  <si>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</si>
  <si>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</si>
  <si>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</si>
  <si>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</si>
  <si>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</si>
  <si>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</si>
  <si>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</si>
  <si>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</si>
  <si>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</si>
  <si>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</si>
  <si>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</si>
  <si>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</si>
  <si>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</si>
  <si>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</si>
  <si>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</si>
  <si>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</si>
  <si>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</si>
  <si>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</si>
  <si>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</si>
  <si>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</si>
  <si>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</si>
  <si>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</si>
  <si>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</si>
  <si>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</si>
  <si>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</si>
  <si>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</si>
  <si>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</si>
  <si>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</si>
  <si>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</si>
  <si>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</si>
  <si>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</si>
  <si>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</si>
  <si>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</si>
  <si>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</si>
  <si>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</si>
  <si>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</si>
  <si>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</si>
  <si>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</si>
  <si>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</si>
  <si>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</si>
  <si>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</si>
  <si>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</si>
  <si>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</si>
  <si>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</si>
  <si>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</si>
  <si>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</si>
  <si>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</si>
  <si>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</si>
  <si>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</si>
  <si>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</si>
  <si>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</si>
  <si>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</si>
  <si>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</si>
  <si>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</si>
  <si>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</si>
  <si>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</si>
  <si>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</si>
  <si>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</si>
  <si>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</si>
  <si>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</si>
  <si>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</si>
  <si>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</si>
  <si>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</si>
  <si>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</si>
  <si>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</si>
  <si>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</si>
  <si>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</si>
  <si>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</si>
  <si>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</si>
  <si>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</si>
  <si>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</si>
  <si>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</si>
  <si>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</si>
  <si>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</si>
  <si>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</si>
  <si>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</si>
  <si>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</si>
  <si>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</si>
  <si>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</si>
  <si>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</si>
  <si>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</si>
  <si>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</si>
  <si>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</si>
  <si>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</si>
  <si>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</si>
  <si>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</si>
  <si>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</si>
  <si>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</si>
  <si>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</si>
  <si>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</si>
  <si>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</si>
  <si>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</si>
  <si>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</si>
  <si>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</si>
  <si>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</si>
  <si>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</si>
  <si>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</si>
  <si>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</si>
  <si>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</si>
  <si>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</si>
  <si>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</si>
  <si>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</si>
  <si>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</si>
  <si>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</si>
  <si>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</si>
  <si>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</si>
  <si>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</si>
  <si>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</si>
  <si>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</si>
  <si>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</si>
  <si>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</si>
  <si>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</si>
  <si>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</si>
  <si>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</si>
  <si>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</si>
  <si>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</si>
  <si>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</si>
  <si>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</si>
  <si>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</si>
  <si>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</si>
  <si>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</si>
  <si>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</si>
  <si>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</si>
  <si>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</si>
  <si>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</si>
  <si>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</si>
  <si>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</si>
  <si>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</si>
  <si>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</si>
  <si>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</si>
  <si>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</si>
  <si>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</si>
  <si>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</si>
  <si>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</si>
  <si>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</si>
  <si>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</si>
  <si>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</si>
  <si>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</si>
  <si>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</si>
  <si>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</si>
  <si>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</si>
  <si>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</si>
  <si>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</si>
  <si>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</si>
  <si>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</si>
  <si>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</si>
  <si>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</si>
  <si>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</si>
  <si>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</si>
  <si>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</si>
  <si>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</si>
  <si>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</si>
  <si>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</si>
  <si>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</si>
  <si>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</si>
  <si>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</si>
  <si>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</si>
  <si>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</si>
  <si>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</si>
  <si>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</si>
  <si>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</si>
  <si>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</si>
  <si>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</si>
  <si>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</si>
  <si>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</si>
  <si>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</si>
  <si>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</si>
  <si>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</si>
  <si>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</si>
  <si>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</si>
  <si>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</si>
  <si>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</si>
  <si>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</si>
  <si>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</si>
  <si>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</si>
  <si>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</si>
  <si>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</si>
  <si>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</si>
  <si>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</si>
  <si>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</si>
  <si>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</si>
  <si>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</si>
  <si>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</si>
  <si>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</si>
  <si>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</si>
  <si>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</si>
  <si>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</si>
  <si>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</si>
  <si>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</si>
  <si>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</si>
  <si>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</si>
  <si>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</si>
  <si>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</si>
  <si>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</si>
  <si>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</si>
  <si>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</si>
  <si>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</si>
  <si>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</si>
  <si>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</si>
  <si>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</si>
  <si>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</si>
  <si>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</si>
  <si>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</si>
  <si>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</si>
  <si>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</si>
  <si>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</si>
  <si>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</si>
  <si>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</si>
  <si>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</si>
  <si>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</si>
  <si>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</si>
  <si>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</si>
  <si>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</si>
  <si>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</si>
  <si>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</si>
  <si>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</si>
  <si>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</si>
  <si>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</si>
  <si>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</si>
  <si>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</si>
  <si>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</si>
  <si>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</si>
  <si>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</si>
  <si>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</si>
  <si>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</si>
  <si>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</si>
  <si>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</si>
  <si>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</si>
  <si>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</si>
  <si>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</si>
  <si>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</si>
  <si>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</si>
  <si>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</si>
  <si>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</si>
  <si>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</si>
  <si>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</si>
  <si>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</si>
  <si>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</si>
  <si>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</si>
  <si>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</si>
  <si>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</si>
  <si>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</si>
  <si>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</si>
  <si>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</si>
  <si>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</si>
  <si>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</si>
  <si>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</si>
  <si>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</si>
  <si>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</si>
  <si>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</si>
  <si>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</si>
  <si>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</si>
  <si>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</si>
  <si>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</si>
  <si>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</si>
  <si>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</si>
  <si>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</si>
  <si>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</si>
  <si>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</si>
  <si>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</si>
  <si>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</si>
  <si>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</si>
  <si>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</si>
  <si>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</si>
  <si>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</si>
  <si>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</si>
  <si>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</si>
  <si>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</si>
  <si>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</si>
  <si>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</si>
  <si>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</si>
  <si>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</si>
  <si>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</si>
  <si>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</si>
  <si>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</si>
  <si>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</si>
  <si>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</si>
  <si>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</si>
  <si>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</si>
  <si>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</si>
  <si>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</si>
  <si>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</si>
  <si>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</si>
  <si>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</si>
  <si>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</si>
  <si>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</si>
  <si>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</si>
  <si>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</si>
  <si>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</si>
  <si>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</si>
  <si>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</si>
  <si>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</si>
  <si>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</si>
  <si>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</si>
  <si>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</si>
  <si>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</si>
  <si>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</si>
  <si>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</si>
  <si>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</si>
  <si>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</si>
  <si>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</si>
  <si>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</si>
  <si>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</si>
  <si>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</si>
  <si>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</si>
  <si>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</si>
  <si>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</si>
  <si>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</si>
  <si>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</si>
  <si>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</si>
  <si>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</si>
  <si>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</si>
  <si>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</si>
  <si>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</si>
  <si>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</si>
  <si>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</si>
  <si>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</si>
  <si>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</si>
  <si>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</si>
  <si>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</si>
  <si>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</si>
  <si>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</si>
  <si>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</si>
  <si>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</si>
  <si>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</si>
  <si>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</si>
  <si>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</si>
  <si>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</si>
  <si>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</si>
  <si>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</si>
  <si>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</si>
  <si>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</si>
  <si>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</si>
  <si>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</si>
  <si>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</si>
  <si>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</si>
  <si>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</si>
  <si>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</si>
  <si>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</si>
  <si>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</si>
  <si>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</si>
  <si>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</si>
  <si>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</si>
  <si>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</si>
  <si>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</si>
  <si>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</si>
  <si>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</si>
  <si>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</si>
  <si>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</si>
  <si>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</si>
  <si>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</si>
  <si>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</si>
  <si>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</si>
  <si>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</si>
  <si>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</si>
  <si>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</si>
  <si>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</si>
  <si>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</si>
  <si>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</si>
  <si>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</si>
  <si>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</si>
  <si>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</si>
  <si>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</si>
  <si>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</si>
  <si>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</si>
  <si>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</si>
  <si>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</si>
  <si>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</si>
  <si>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</si>
  <si>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</si>
  <si>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</si>
  <si>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</si>
  <si>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</si>
  <si>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</si>
  <si>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</si>
  <si>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</si>
  <si>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</si>
  <si>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</si>
  <si>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</si>
  <si>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</si>
  <si>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</si>
  <si>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</si>
  <si>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</si>
  <si>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</si>
  <si>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</si>
  <si>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</si>
  <si>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</si>
  <si>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</si>
  <si>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</si>
  <si>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</si>
  <si>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</si>
  <si>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</si>
  <si>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</si>
  <si>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</si>
  <si>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</si>
  <si>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</si>
  <si>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</si>
  <si>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</si>
  <si>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</si>
  <si>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</si>
  <si>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</si>
  <si>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</si>
  <si>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</si>
  <si>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</si>
  <si>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</si>
  <si>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</si>
  <si>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</si>
  <si>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</si>
  <si>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</si>
  <si>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</si>
  <si>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</si>
  <si>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</si>
  <si>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</si>
  <si>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</si>
  <si>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</si>
  <si>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</si>
  <si>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</si>
  <si>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</si>
  <si>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</si>
  <si>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</si>
  <si>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</si>
  <si>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</si>
  <si>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</si>
  <si>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</si>
  <si>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</si>
  <si>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</si>
  <si>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</si>
  <si>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</si>
  <si>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</si>
  <si>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</si>
  <si>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</si>
  <si>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</si>
  <si>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</si>
  <si>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</si>
  <si>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</si>
  <si>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</si>
  <si>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</si>
  <si>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</si>
  <si>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</si>
  <si>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</si>
  <si>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</si>
  <si>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</si>
  <si>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</si>
  <si>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</si>
  <si>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</si>
  <si>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</si>
  <si>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</si>
  <si>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</si>
  <si>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</si>
  <si>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</si>
  <si>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</si>
  <si>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</si>
  <si>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</si>
  <si>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</si>
  <si>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</si>
  <si>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</si>
  <si>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</si>
  <si>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</si>
  <si>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</si>
  <si>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</si>
  <si>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</si>
  <si>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</si>
  <si>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</si>
  <si>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</si>
  <si>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</si>
  <si>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</si>
  <si>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</si>
  <si>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</si>
  <si>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</si>
  <si>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</si>
  <si>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</si>
  <si>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</si>
  <si>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</si>
  <si>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</si>
  <si>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</si>
  <si>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</si>
  <si>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</si>
  <si>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</si>
  <si>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</si>
  <si>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</si>
  <si>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</si>
  <si>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</si>
  <si>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</si>
  <si>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</si>
  <si>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</si>
  <si>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</si>
  <si>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</si>
  <si>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</si>
  <si>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</si>
  <si>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</si>
  <si>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</si>
  <si>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</si>
  <si>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</si>
  <si>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</si>
  <si>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</si>
  <si>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</si>
  <si>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</si>
  <si>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</si>
  <si>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</si>
  <si>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</si>
  <si>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</si>
  <si>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</si>
  <si>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</si>
  <si>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</si>
  <si>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</si>
  <si>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</si>
  <si>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</si>
  <si>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</si>
  <si>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</si>
  <si>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</si>
  <si>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</si>
  <si>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</si>
  <si>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</si>
  <si>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</si>
  <si>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</si>
  <si>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</si>
  <si>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</si>
  <si>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</si>
  <si>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</si>
  <si>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</si>
  <si>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</si>
  <si>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</si>
  <si>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</si>
  <si>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</si>
  <si>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</si>
  <si>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</si>
  <si>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</si>
  <si>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</si>
  <si>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</si>
  <si>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</si>
  <si>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</si>
  <si>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</si>
  <si>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</si>
  <si>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</si>
  <si>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</si>
  <si>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</si>
  <si>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</si>
  <si>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</si>
  <si>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</si>
  <si>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</si>
  <si>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</si>
  <si>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</si>
  <si>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</si>
  <si>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</si>
  <si>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</si>
  <si>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</si>
  <si>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</si>
  <si>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</si>
  <si>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</si>
  <si>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</si>
  <si>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</si>
  <si>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</si>
  <si>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</si>
  <si>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</si>
  <si>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</si>
  <si>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</si>
  <si>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</si>
  <si>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</si>
  <si>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</si>
  <si>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</si>
  <si>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</si>
  <si>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</si>
  <si>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</si>
  <si>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</si>
  <si>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</si>
  <si>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</si>
  <si>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</si>
  <si>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</si>
  <si>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</si>
  <si>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</si>
  <si>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</si>
  <si>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</si>
  <si>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</si>
  <si>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</si>
  <si>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</si>
  <si>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</si>
  <si>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</si>
  <si>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</si>
  <si>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</si>
  <si>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</si>
  <si>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</si>
  <si>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</si>
  <si>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</si>
  <si>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</si>
  <si>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</si>
  <si>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</si>
  <si>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</si>
  <si>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</si>
  <si>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</si>
  <si>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</si>
  <si>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</si>
  <si>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</si>
  <si>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</si>
  <si>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</si>
  <si>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</si>
  <si>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</si>
  <si>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</si>
  <si>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</si>
  <si>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</si>
  <si>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</si>
  <si>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</si>
  <si>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</si>
  <si>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</si>
  <si>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</si>
  <si>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</si>
  <si>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</si>
  <si>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</si>
  <si>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</si>
  <si>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</si>
  <si>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</si>
  <si>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</si>
  <si>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</si>
  <si>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</si>
  <si>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</si>
  <si>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</si>
  <si>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</si>
  <si>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</si>
  <si>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</si>
  <si>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</si>
  <si>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</si>
  <si>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</si>
  <si>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</si>
  <si>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</si>
  <si>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</si>
  <si>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</si>
  <si>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</si>
  <si>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</si>
  <si>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</si>
  <si>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</si>
  <si>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</si>
  <si>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</si>
  <si>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</si>
  <si>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</si>
  <si>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</si>
  <si>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</si>
  <si>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</si>
  <si>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</si>
  <si>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</si>
  <si>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</si>
  <si>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</si>
  <si>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</si>
  <si>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</si>
  <si>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</si>
  <si>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</si>
  <si>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</si>
  <si>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</si>
  <si>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</si>
  <si>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</si>
  <si>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</si>
  <si>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</si>
  <si>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</si>
  <si>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</si>
  <si>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</si>
  <si>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</si>
  <si>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</si>
  <si>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</si>
  <si>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</si>
  <si>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</si>
  <si>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</si>
  <si>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</si>
  <si>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</si>
  <si>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</si>
  <si>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</si>
  <si>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</si>
  <si>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</si>
  <si>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</si>
  <si>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</si>
  <si>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</si>
  <si>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</si>
  <si>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</si>
  <si>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</si>
  <si>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</si>
  <si>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</si>
  <si>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</si>
  <si>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</si>
  <si>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</si>
  <si>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</si>
  <si>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</si>
  <si>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</si>
  <si>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</si>
  <si>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</si>
  <si>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</si>
  <si>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</si>
  <si>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</si>
  <si>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</si>
  <si>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</si>
  <si>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</si>
  <si>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</si>
  <si>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</si>
  <si>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</si>
  <si>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</si>
  <si>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</si>
  <si>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</si>
  <si>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</si>
  <si>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</si>
  <si>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</si>
  <si>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</si>
  <si>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</si>
  <si>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</si>
  <si>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</si>
  <si>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</si>
  <si>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</si>
  <si>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</si>
  <si>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</si>
  <si>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</si>
  <si>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</si>
  <si>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</si>
  <si>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</si>
  <si>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</si>
  <si>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</si>
  <si>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</si>
  <si>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</si>
  <si>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</si>
  <si>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</si>
  <si>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</si>
  <si>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</si>
  <si>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</si>
  <si>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</si>
  <si>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</si>
  <si>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</si>
  <si>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</si>
  <si>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</si>
  <si>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</si>
  <si>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</si>
  <si>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</si>
  <si>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</si>
  <si>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</si>
  <si>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</si>
  <si>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</si>
  <si>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</si>
  <si>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</si>
  <si>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</si>
  <si>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</si>
  <si>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</si>
  <si>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</si>
  <si>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</si>
  <si>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</si>
  <si>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</si>
  <si>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</si>
  <si>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</si>
  <si>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</si>
  <si>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</si>
  <si>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</si>
  <si>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</si>
  <si>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</si>
  <si>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</si>
  <si>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</si>
  <si>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</si>
  <si>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</si>
  <si>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</si>
  <si>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</si>
  <si>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</si>
  <si>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</si>
  <si>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</si>
  <si>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</si>
  <si>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</si>
  <si>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</si>
  <si>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</si>
  <si>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</si>
  <si>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</si>
  <si>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</si>
  <si>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</si>
  <si>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</si>
  <si>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</si>
  <si>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</si>
  <si>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</si>
  <si>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</si>
  <si>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</si>
  <si>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</si>
  <si>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</si>
  <si>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</si>
  <si>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</si>
  <si>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</si>
  <si>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</si>
  <si>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</si>
  <si>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</si>
  <si>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</si>
  <si>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</si>
  <si>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</si>
  <si>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</si>
  <si>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</si>
  <si>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</si>
  <si>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</si>
  <si>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</si>
  <si>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</si>
  <si>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</si>
  <si>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</si>
  <si>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</si>
  <si>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</si>
  <si>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</si>
  <si>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</si>
  <si>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</si>
  <si>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</si>
  <si>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</si>
  <si>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</si>
  <si>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</si>
  <si>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</si>
  <si>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</si>
  <si>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</si>
  <si>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</si>
  <si>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</si>
  <si>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</si>
  <si>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</si>
  <si>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</si>
  <si>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</si>
  <si>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</si>
  <si>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</si>
  <si>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</si>
  <si>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</si>
  <si>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</si>
  <si>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</si>
  <si>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</si>
  <si>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</si>
  <si>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</si>
  <si>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</si>
  <si>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</si>
  <si>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</si>
  <si>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</si>
  <si>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</si>
  <si>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</si>
  <si>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</si>
  <si>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</si>
  <si>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</si>
  <si>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</si>
  <si>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</si>
  <si>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</si>
  <si>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</si>
  <si>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</si>
  <si>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</si>
  <si>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</si>
  <si>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</si>
  <si>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</si>
  <si>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</si>
  <si>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</si>
  <si>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</si>
  <si>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</si>
  <si>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</si>
  <si>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</si>
  <si>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</si>
  <si>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</si>
  <si>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</si>
  <si>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</si>
  <si>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</si>
  <si>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</si>
  <si>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</si>
  <si>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</si>
  <si>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</si>
  <si>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</si>
  <si>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</si>
  <si>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</si>
  <si>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</si>
  <si>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</si>
  <si>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</si>
  <si>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</si>
  <si>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</si>
  <si>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</si>
  <si>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</si>
  <si>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</si>
  <si>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</si>
  <si>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</si>
  <si>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</si>
  <si>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</si>
  <si>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</si>
  <si>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</si>
  <si>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</si>
  <si>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</si>
  <si>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</si>
  <si>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</si>
  <si>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</si>
  <si>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</si>
  <si>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</si>
  <si>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</si>
  <si>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</si>
  <si>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</si>
  <si>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</si>
  <si>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</si>
  <si>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</si>
  <si>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</si>
  <si>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</si>
  <si>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</si>
  <si>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</si>
  <si>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</si>
  <si>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</si>
  <si>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</si>
  <si>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</si>
  <si>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</si>
  <si>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</si>
  <si>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</si>
  <si>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</si>
  <si>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</si>
  <si>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</si>
  <si>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</si>
  <si>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</si>
  <si>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</si>
  <si>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</si>
  <si>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</si>
  <si>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</si>
  <si>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</si>
  <si>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</si>
  <si>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</si>
  <si>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</si>
  <si>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</si>
  <si>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</si>
  <si>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</si>
  <si>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</si>
  <si>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</si>
  <si>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</si>
  <si>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</si>
  <si>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</si>
  <si>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</si>
  <si>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</si>
  <si>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</si>
  <si>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</si>
  <si>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</si>
  <si>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</si>
  <si>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</si>
  <si>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</si>
  <si>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</si>
  <si>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</si>
  <si>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</si>
  <si>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</si>
  <si>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</si>
  <si>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</si>
  <si>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</si>
  <si>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</si>
  <si>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</si>
  <si>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</si>
  <si>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</si>
  <si>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</si>
  <si>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</si>
  <si>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</si>
  <si>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</si>
  <si>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</si>
  <si>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</si>
  <si>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</si>
  <si>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</si>
  <si>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</si>
  <si>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</si>
  <si>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</si>
  <si>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</si>
  <si>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</si>
  <si>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</si>
  <si>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</si>
  <si>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</si>
  <si>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</si>
  <si>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</si>
  <si>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</si>
  <si>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</si>
  <si>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</si>
  <si>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</si>
  <si>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</si>
  <si>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</si>
  <si>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</si>
  <si>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</si>
  <si>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</si>
  <si>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</si>
  <si>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</si>
  <si>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</si>
  <si>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</si>
  <si>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</si>
  <si>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</si>
  <si>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</si>
  <si>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</si>
  <si>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</si>
  <si>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</si>
  <si>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</si>
  <si>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</si>
  <si>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</si>
  <si>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</si>
  <si>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</si>
  <si>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</si>
  <si>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</si>
  <si>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</si>
  <si>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</si>
  <si>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</si>
  <si>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</si>
  <si>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</si>
  <si>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</si>
  <si>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</si>
  <si>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</si>
  <si>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</si>
  <si>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</si>
  <si>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</si>
  <si>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</si>
  <si>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</si>
  <si>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</si>
  <si>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</si>
  <si>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</si>
  <si>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</si>
  <si>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</si>
  <si>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</si>
  <si>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</si>
  <si>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</si>
  <si>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</si>
  <si>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</si>
  <si>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</si>
  <si>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</si>
  <si>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</si>
  <si>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</si>
  <si>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</si>
  <si>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</si>
  <si>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</si>
  <si>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</si>
  <si>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</si>
  <si>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</si>
  <si>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</si>
  <si>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</si>
  <si>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</si>
  <si>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</si>
  <si>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</si>
  <si>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</si>
  <si>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</si>
  <si>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</si>
  <si>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</si>
  <si>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</si>
  <si>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</si>
  <si>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</si>
  <si>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</si>
  <si>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</si>
  <si>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</si>
  <si>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</si>
  <si>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</si>
  <si>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</si>
  <si>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</si>
  <si>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</si>
  <si>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</si>
  <si>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</si>
  <si>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</si>
  <si>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</si>
  <si>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</si>
  <si>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</si>
  <si>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</si>
  <si>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</si>
  <si>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</si>
  <si>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</si>
  <si>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</si>
  <si>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</si>
  <si>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</si>
  <si>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</si>
  <si>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</si>
  <si>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</si>
  <si>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</si>
  <si>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</si>
  <si>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</si>
  <si>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</si>
  <si>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</si>
  <si>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</si>
  <si>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</si>
  <si>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</si>
  <si>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</si>
  <si>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</si>
  <si>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</si>
  <si>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</si>
  <si>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</si>
  <si>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</si>
  <si>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</si>
  <si>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</si>
  <si>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</si>
  <si>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</si>
  <si>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</si>
  <si>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</si>
  <si>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</si>
  <si>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</si>
  <si>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</si>
  <si>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</si>
  <si>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</si>
  <si>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</si>
  <si>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</si>
  <si>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</si>
  <si>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</si>
  <si>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</si>
  <si>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</si>
  <si>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</si>
  <si>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</si>
  <si>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</si>
  <si>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</si>
  <si>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</si>
  <si>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</si>
  <si>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</si>
  <si>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</si>
  <si>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</si>
  <si>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</si>
  <si>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</si>
  <si>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</si>
  <si>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</si>
  <si>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</si>
  <si>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</si>
  <si>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</si>
  <si>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</si>
  <si>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</si>
  <si>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</si>
  <si>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</si>
  <si>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</si>
  <si>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</si>
  <si>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</si>
  <si>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</si>
  <si>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</si>
  <si>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</si>
  <si>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</si>
  <si>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</si>
  <si>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</si>
  <si>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</si>
  <si>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</si>
  <si>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</si>
  <si>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</si>
  <si>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</si>
  <si>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</si>
  <si>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</si>
  <si>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</si>
  <si>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</si>
  <si>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</si>
  <si>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</si>
  <si>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</si>
  <si>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</si>
  <si>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</si>
  <si>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</si>
  <si>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</si>
  <si>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</si>
  <si>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</si>
  <si>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</si>
  <si>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</si>
  <si>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</si>
  <si>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</si>
  <si>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</si>
  <si>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</si>
  <si>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</si>
  <si>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</si>
  <si>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</si>
  <si>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</si>
  <si>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</si>
  <si>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</si>
  <si>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</si>
  <si>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</si>
  <si>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</si>
  <si>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</si>
  <si>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</si>
  <si>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</si>
  <si>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</si>
  <si>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</si>
  <si>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</si>
  <si>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</si>
  <si>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</si>
  <si>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</si>
  <si>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</si>
  <si>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</si>
  <si>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</si>
  <si>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</si>
  <si>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</si>
  <si>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</si>
  <si>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</si>
  <si>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</si>
  <si>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</si>
  <si>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</si>
  <si>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</si>
  <si>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</si>
  <si>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</si>
  <si>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</si>
  <si>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</si>
  <si>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</si>
  <si>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</si>
  <si>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</si>
  <si>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</si>
  <si>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</si>
  <si>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</si>
  <si>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</si>
  <si>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</si>
  <si>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</si>
  <si>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</si>
  <si>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</si>
  <si>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</si>
  <si>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</si>
  <si>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</si>
  <si>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</si>
  <si>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</si>
  <si>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</si>
  <si>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</si>
  <si>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</si>
  <si>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</si>
  <si>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</si>
  <si>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</si>
  <si>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</si>
  <si>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</si>
  <si>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</si>
  <si>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</si>
  <si>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</si>
  <si>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</si>
  <si>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</si>
  <si>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</si>
  <si>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</si>
  <si>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</si>
  <si>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</si>
  <si>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</si>
  <si>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</si>
  <si>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</si>
  <si>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</si>
  <si>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</si>
  <si>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</si>
  <si>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</si>
  <si>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</si>
  <si>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</si>
  <si>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</si>
  <si>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</si>
  <si>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</si>
  <si>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</si>
  <si>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</si>
  <si>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</si>
  <si>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</si>
  <si>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</si>
  <si>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</si>
  <si>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</si>
  <si>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</si>
  <si>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</si>
  <si>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</si>
  <si>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</si>
  <si>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</si>
  <si>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</si>
  <si>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</si>
  <si>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</si>
  <si>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</si>
  <si>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</si>
  <si>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</si>
  <si>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</si>
  <si>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</si>
  <si>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</si>
  <si>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</si>
  <si>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</si>
  <si>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</si>
  <si>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</si>
  <si>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</si>
  <si>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</si>
  <si>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</si>
  <si>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</si>
  <si>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</si>
  <si>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</si>
  <si>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</si>
  <si>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</si>
  <si>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</si>
  <si>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</si>
  <si>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</si>
  <si>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</si>
  <si>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</si>
  <si>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</si>
  <si>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</si>
  <si>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</si>
  <si>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</si>
  <si>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</si>
  <si>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</si>
  <si>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</si>
  <si>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</si>
  <si>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</si>
  <si>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</si>
  <si>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</si>
  <si>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</si>
  <si>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</si>
  <si>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</si>
  <si>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</si>
  <si>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</si>
  <si>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</si>
  <si>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</si>
  <si>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</si>
  <si>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</si>
  <si>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</si>
  <si>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</si>
  <si>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</si>
  <si>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</si>
  <si>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</si>
  <si>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</si>
  <si>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</si>
  <si>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</si>
  <si>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</si>
  <si>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</si>
  <si>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</si>
  <si>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</si>
  <si>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</si>
  <si>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</si>
  <si>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</si>
  <si>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</si>
  <si>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</si>
  <si>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</si>
  <si>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</si>
  <si>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</si>
  <si>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</si>
  <si>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</si>
  <si>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</si>
  <si>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</si>
  <si>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</si>
  <si>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</si>
  <si>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</si>
  <si>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</si>
  <si>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</si>
  <si>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</si>
  <si>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</si>
  <si>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</si>
  <si>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</si>
  <si>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</si>
  <si>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</si>
  <si>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</si>
  <si>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</si>
  <si>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</si>
  <si>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</si>
  <si>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</si>
  <si>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</si>
  <si>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</si>
  <si>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</si>
  <si>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</si>
  <si>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</si>
  <si>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</si>
  <si>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</si>
  <si>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</si>
  <si>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</si>
  <si>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</si>
  <si>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</si>
  <si>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</si>
  <si>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</si>
  <si>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</si>
  <si>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</si>
  <si>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</si>
  <si>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</si>
  <si>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</si>
  <si>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</si>
  <si>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</si>
  <si>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</si>
  <si>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</si>
  <si>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</si>
  <si>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</si>
  <si>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</si>
  <si>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</si>
  <si>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</si>
  <si>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</si>
  <si>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</si>
  <si>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</si>
  <si>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</si>
  <si>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</si>
  <si>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</si>
  <si>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</si>
  <si>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</si>
  <si>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</si>
  <si>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</si>
  <si>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</si>
  <si>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</si>
  <si>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</si>
  <si>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</si>
  <si>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</si>
  <si>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</si>
  <si>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</si>
  <si>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</si>
  <si>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</si>
  <si>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</si>
  <si>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</si>
  <si>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</si>
  <si>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</si>
  <si>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</si>
  <si>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</si>
  <si>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</si>
  <si>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</si>
  <si>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</si>
  <si>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</si>
  <si>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</si>
  <si>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</si>
  <si>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</si>
  <si>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</si>
  <si>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</si>
  <si>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</si>
  <si>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</si>
  <si>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</si>
  <si>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</si>
  <si>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</si>
  <si>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</si>
  <si>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</si>
  <si>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</si>
  <si>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</si>
  <si>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</si>
  <si>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</si>
  <si>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</si>
  <si>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</si>
  <si>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</si>
  <si>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</si>
  <si>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</si>
  <si>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</si>
  <si>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</si>
  <si>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</si>
  <si>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</si>
  <si>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</si>
  <si>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</si>
  <si>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</si>
  <si>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</si>
  <si>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</si>
  <si>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</si>
  <si>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</si>
  <si>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</si>
  <si>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</si>
  <si>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</si>
  <si>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</si>
  <si>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</si>
  <si>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</si>
  <si>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</si>
  <si>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</si>
  <si>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</si>
  <si>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</si>
  <si>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</si>
  <si>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</si>
  <si>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</si>
  <si>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</si>
  <si>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</si>
  <si>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</si>
  <si>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</si>
  <si>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</si>
  <si>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</si>
  <si>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</si>
  <si>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</si>
  <si>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</si>
  <si>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</si>
  <si>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</si>
  <si>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</si>
  <si>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</si>
  <si>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</si>
  <si>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</si>
  <si>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</si>
  <si>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</si>
  <si>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</si>
  <si>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</si>
  <si>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</si>
  <si>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</si>
  <si>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</si>
  <si>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</si>
  <si>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</si>
  <si>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</si>
  <si>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</si>
  <si>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</si>
  <si>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</si>
  <si>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</si>
  <si>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</si>
  <si>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</si>
  <si>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</si>
  <si>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</si>
  <si>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</si>
  <si>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</si>
  <si>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</si>
  <si>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</si>
  <si>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</si>
  <si>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</si>
  <si>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</si>
  <si>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</si>
  <si>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</si>
  <si>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</si>
  <si>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</si>
  <si>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</si>
  <si>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</si>
  <si>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</si>
  <si>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</si>
  <si>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</si>
  <si>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</si>
  <si>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</si>
  <si>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</si>
  <si>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</si>
  <si>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</si>
  <si>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</si>
  <si>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</si>
  <si>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</si>
  <si>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</si>
  <si>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</si>
  <si>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</si>
  <si>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</si>
  <si>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</si>
  <si>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</si>
  <si>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</si>
  <si>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</si>
  <si>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</si>
  <si>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</si>
  <si>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</si>
  <si>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</si>
  <si>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</si>
  <si>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</si>
  <si>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</si>
  <si>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</si>
  <si>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</si>
  <si>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</si>
  <si>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</si>
  <si>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</si>
  <si>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</si>
  <si>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</si>
  <si>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</si>
  <si>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</si>
  <si>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</si>
  <si>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</si>
  <si>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</si>
  <si>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</si>
  <si>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</si>
  <si>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</si>
  <si>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</si>
  <si>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</si>
  <si>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</si>
  <si>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</si>
  <si>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</si>
  <si>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</si>
  <si>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</si>
  <si>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</si>
  <si>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</si>
  <si>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</si>
  <si>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</si>
  <si>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</si>
  <si>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</si>
  <si>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</si>
  <si>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</si>
  <si>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</si>
  <si>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</si>
  <si>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</si>
  <si>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</si>
  <si>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</si>
  <si>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</si>
  <si>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</si>
  <si>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</si>
  <si>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</si>
  <si>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</si>
  <si>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</si>
  <si>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</si>
  <si>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</si>
  <si>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</si>
  <si>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</si>
  <si>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</si>
  <si>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</si>
  <si>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</si>
  <si>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</si>
  <si>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</si>
  <si>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</si>
  <si>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</si>
  <si>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</si>
  <si>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</si>
  <si>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</si>
  <si>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</si>
  <si>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</si>
  <si>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</si>
  <si>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</si>
  <si>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</si>
  <si>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</si>
  <si>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</si>
  <si>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</si>
  <si>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</si>
  <si>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</si>
  <si>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</si>
  <si>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</si>
  <si>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</si>
  <si>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</si>
  <si>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</si>
  <si>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</si>
  <si>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</si>
  <si>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</si>
  <si>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</si>
  <si>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</si>
  <si>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</si>
  <si>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</si>
  <si>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</si>
  <si>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</si>
  <si>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</si>
  <si>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</si>
  <si>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</si>
  <si>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</si>
  <si>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</si>
  <si>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</si>
  <si>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</si>
  <si>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</si>
  <si>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</si>
  <si>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</si>
  <si>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</si>
  <si>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</si>
  <si>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</si>
  <si>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</si>
  <si>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</si>
  <si>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</si>
  <si>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</si>
  <si>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</si>
  <si>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</si>
  <si>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</si>
  <si>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</si>
  <si>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</si>
  <si>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</si>
  <si>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</si>
  <si>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</si>
  <si>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</si>
  <si>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</si>
  <si>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</si>
  <si>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</si>
  <si>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</si>
  <si>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</si>
  <si>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</si>
  <si>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</si>
  <si>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</si>
  <si>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</si>
  <si>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</si>
  <si>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</si>
  <si>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</si>
  <si>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</si>
  <si>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</si>
  <si>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</si>
  <si>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</si>
  <si>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</si>
  <si>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</si>
  <si>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</si>
  <si>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</si>
  <si>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</si>
  <si>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</si>
  <si>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</si>
  <si>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</si>
  <si>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</si>
  <si>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</si>
  <si>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</si>
  <si>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</si>
  <si>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</si>
  <si>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</si>
  <si>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</si>
  <si>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</si>
  <si>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</si>
  <si>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</si>
  <si>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</si>
  <si>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</si>
  <si>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</si>
  <si>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</si>
  <si>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</si>
  <si>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</si>
  <si>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</si>
  <si>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</si>
  <si>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</si>
  <si>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</si>
  <si>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</si>
  <si>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</si>
  <si>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</si>
  <si>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</si>
  <si>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</si>
  <si>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</si>
  <si>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</si>
  <si>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</si>
  <si>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</si>
  <si>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</si>
  <si>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</si>
  <si>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</si>
  <si>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</si>
  <si>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</si>
  <si>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</si>
  <si>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</si>
  <si>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</si>
  <si>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</si>
  <si>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</si>
  <si>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</si>
  <si>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</si>
  <si>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</si>
  <si>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</si>
  <si>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</si>
  <si>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</si>
  <si>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</si>
  <si>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</si>
  <si>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</si>
  <si>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</si>
  <si>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</si>
  <si>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</si>
  <si>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</si>
  <si>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</si>
  <si>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</si>
  <si>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</si>
  <si>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</si>
  <si>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</si>
  <si>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</si>
  <si>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</si>
  <si>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</si>
  <si>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</si>
  <si>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</si>
  <si>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</si>
  <si>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</si>
  <si>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</si>
  <si>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</si>
  <si>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</si>
  <si>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</si>
  <si>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</si>
  <si>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</si>
  <si>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</si>
  <si>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</si>
  <si>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</si>
  <si>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</si>
  <si>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</si>
  <si>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</si>
  <si>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</si>
  <si>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</si>
  <si>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</si>
  <si>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</si>
  <si>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</si>
  <si>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</si>
  <si>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</si>
  <si>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</si>
  <si>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</si>
  <si>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</si>
  <si>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</si>
  <si>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</si>
  <si>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</si>
  <si>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</si>
  <si>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</si>
  <si>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</si>
  <si>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</si>
  <si>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</si>
  <si>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</si>
  <si>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</si>
  <si>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</si>
  <si>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</si>
  <si>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</si>
  <si>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</si>
  <si>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</si>
  <si>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</si>
  <si>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</si>
  <si>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</si>
  <si>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</si>
  <si>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</si>
  <si>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</si>
  <si>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</si>
  <si>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</si>
  <si>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</si>
  <si>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</si>
  <si>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</si>
  <si>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</si>
  <si>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</si>
  <si>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</si>
  <si>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</si>
  <si>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</si>
  <si>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</si>
  <si>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</si>
  <si>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</si>
  <si>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</si>
  <si>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</si>
  <si>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</si>
  <si>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</si>
  <si>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</si>
  <si>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</si>
  <si>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</si>
  <si>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</si>
  <si>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</si>
  <si>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</si>
  <si>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</si>
  <si>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</si>
  <si>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</si>
  <si>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</si>
  <si>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</si>
  <si>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</si>
  <si>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</si>
  <si>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</si>
  <si>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</si>
  <si>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</si>
  <si>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</si>
  <si>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</si>
  <si>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</si>
  <si>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</si>
  <si>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</si>
  <si>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</si>
  <si>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</si>
  <si>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</si>
  <si>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</si>
  <si>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</si>
  <si>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</si>
  <si>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</si>
  <si>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</si>
  <si>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</si>
  <si>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</si>
  <si>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</si>
  <si>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</si>
  <si>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</si>
  <si>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</si>
  <si>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</si>
  <si>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</si>
  <si>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</si>
  <si>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</si>
  <si>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</si>
  <si>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</si>
  <si>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</si>
  <si>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</si>
  <si>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</si>
  <si>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</si>
  <si>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</si>
  <si>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</si>
  <si>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</si>
  <si>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</si>
  <si>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</si>
  <si>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</si>
  <si>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</si>
  <si>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</si>
  <si>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</si>
  <si>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</si>
  <si>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</si>
  <si>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</si>
  <si>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</si>
  <si>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</si>
  <si>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</si>
  <si>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</si>
  <si>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</si>
  <si>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</si>
  <si>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</si>
  <si>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</si>
  <si>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</si>
  <si>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</si>
  <si>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</si>
  <si>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</si>
  <si>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</si>
  <si>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</si>
  <si>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</si>
  <si>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</si>
  <si>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</si>
  <si>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</si>
  <si>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</si>
  <si>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</si>
  <si>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</si>
  <si>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</si>
  <si>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</si>
  <si>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</si>
  <si>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</si>
  <si>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</si>
  <si>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</si>
  <si>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</si>
  <si>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</si>
  <si>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</si>
  <si>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</si>
  <si>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</si>
  <si>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</si>
  <si>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</si>
  <si>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</si>
  <si>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</si>
  <si>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</si>
  <si>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</si>
  <si>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</si>
  <si>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</si>
  <si>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</si>
  <si>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</si>
  <si>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</si>
  <si>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</si>
  <si>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</si>
  <si>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</si>
  <si>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</si>
  <si>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</si>
  <si>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</si>
  <si>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</si>
  <si>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</si>
  <si>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</si>
  <si>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</si>
  <si>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</si>
  <si>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</si>
  <si>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</si>
  <si>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</si>
  <si>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</si>
  <si>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</si>
  <si>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</si>
  <si>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</si>
  <si>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</si>
  <si>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</si>
  <si>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</si>
  <si>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</si>
  <si>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</si>
  <si>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</si>
  <si>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</si>
  <si>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</si>
  <si>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</si>
  <si>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</si>
  <si>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</si>
  <si>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</si>
  <si>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</si>
  <si>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</si>
  <si>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</si>
  <si>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</si>
  <si>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</si>
  <si>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</si>
  <si>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</si>
  <si>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</si>
  <si>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</si>
  <si>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</si>
  <si>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</si>
  <si>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</si>
  <si>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</si>
  <si>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</si>
  <si>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</si>
  <si>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</si>
  <si>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</si>
  <si>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</si>
  <si>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</si>
  <si>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</si>
  <si>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</si>
  <si>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</si>
  <si>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</si>
  <si>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</si>
  <si>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</si>
  <si>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</si>
  <si>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</si>
  <si>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</si>
  <si>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</si>
  <si>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</si>
  <si>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</si>
  <si>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</si>
  <si>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</si>
  <si>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</si>
  <si>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</si>
  <si>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</si>
  <si>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</si>
  <si>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</si>
  <si>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</si>
  <si>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</si>
  <si>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</si>
  <si>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</si>
  <si>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</si>
  <si>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</si>
  <si>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</si>
  <si>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</si>
  <si>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</si>
  <si>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</si>
  <si>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</si>
  <si>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</si>
  <si>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</si>
  <si>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</si>
  <si>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</si>
  <si>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</si>
  <si>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</si>
  <si>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</si>
  <si>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</si>
  <si>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</si>
  <si>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</si>
  <si>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</si>
  <si>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</si>
  <si>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</si>
  <si>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</si>
  <si>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</si>
  <si>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</si>
  <si>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</si>
  <si>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</si>
  <si>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</si>
  <si>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</si>
  <si>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</si>
  <si>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</si>
  <si>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</si>
  <si>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</si>
  <si>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</si>
  <si>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</si>
  <si>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</si>
  <si>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</si>
  <si>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</si>
  <si>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</si>
  <si>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</si>
  <si>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</si>
  <si>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</si>
  <si>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</si>
  <si>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</si>
  <si>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</si>
  <si>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</si>
  <si>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</si>
  <si>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</si>
  <si>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</si>
  <si>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</si>
  <si>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</si>
  <si>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</si>
  <si>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</si>
  <si>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</si>
  <si>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</si>
  <si>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</si>
  <si>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</si>
  <si>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</si>
  <si>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</si>
  <si>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</si>
  <si>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</si>
  <si>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</si>
  <si>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</si>
  <si>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</si>
  <si>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</si>
  <si>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</si>
  <si>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</si>
  <si>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</si>
  <si>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</si>
  <si>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</si>
  <si>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</si>
  <si>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</si>
  <si>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</si>
  <si>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</si>
  <si>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</si>
  <si>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</si>
  <si>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</si>
  <si>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</si>
  <si>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</si>
  <si>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</si>
  <si>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</si>
  <si>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</si>
  <si>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</si>
  <si>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</si>
  <si>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</si>
  <si>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</si>
  <si>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</si>
  <si>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</si>
  <si>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</si>
  <si>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</si>
  <si>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</si>
  <si>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</si>
  <si>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</si>
  <si>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</si>
  <si>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</si>
  <si>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</si>
  <si>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</si>
  <si>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</si>
  <si>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</si>
  <si>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</si>
  <si>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</si>
  <si>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</si>
  <si>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</si>
  <si>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</si>
  <si>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</si>
  <si>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</si>
  <si>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</si>
  <si>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</si>
  <si>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</si>
  <si>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</si>
  <si>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</si>
  <si>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</si>
  <si>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</si>
  <si>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</si>
  <si>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</si>
  <si>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</si>
  <si>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</si>
  <si>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</si>
  <si>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</si>
  <si>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</si>
  <si>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</si>
  <si>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</si>
  <si>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</si>
  <si>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</si>
  <si>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</si>
  <si>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</si>
  <si>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</si>
  <si>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</si>
  <si>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</si>
  <si>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</si>
  <si>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</si>
  <si>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</si>
  <si>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</si>
  <si>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</si>
  <si>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</si>
  <si>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</si>
  <si>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</si>
  <si>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</si>
  <si>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</si>
  <si>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</si>
  <si>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</si>
  <si>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</si>
  <si>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</si>
  <si>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</si>
  <si>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</si>
  <si>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</si>
  <si>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</si>
  <si>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</si>
  <si>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</si>
  <si>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</si>
  <si>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</si>
  <si>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</si>
  <si>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</si>
  <si>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</si>
  <si>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</si>
  <si>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</si>
  <si>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</si>
  <si>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</si>
  <si>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</si>
  <si>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</si>
  <si>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</si>
  <si>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</si>
  <si>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</si>
  <si>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</si>
  <si>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</si>
  <si>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</si>
  <si>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</si>
  <si>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</si>
  <si>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</si>
  <si>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</si>
  <si>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</si>
  <si>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</si>
  <si>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</si>
  <si>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</si>
  <si>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</si>
  <si>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</si>
  <si>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</si>
  <si>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</si>
  <si>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</si>
  <si>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</si>
  <si>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</si>
  <si>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</si>
  <si>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</si>
  <si>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</si>
  <si>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</si>
  <si>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</si>
  <si>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</si>
  <si>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</si>
  <si>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</si>
  <si>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</si>
  <si>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</si>
  <si>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</si>
  <si>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</si>
  <si>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</si>
  <si>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</si>
  <si>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</si>
  <si>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</si>
  <si>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</si>
  <si>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</si>
  <si>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</si>
  <si>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</si>
  <si>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</si>
  <si>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</si>
  <si>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</si>
  <si>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</si>
  <si>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</si>
  <si>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</si>
  <si>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</si>
  <si>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</si>
  <si>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</si>
  <si>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</si>
  <si>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</si>
  <si>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</si>
  <si>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</si>
  <si>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</si>
  <si>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</si>
  <si>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</si>
  <si>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</si>
  <si>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</si>
  <si>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</si>
  <si>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</si>
  <si>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</si>
  <si>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</si>
  <si>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</si>
  <si>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</si>
  <si>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</si>
  <si>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</si>
  <si>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</si>
  <si>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</si>
  <si>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</si>
  <si>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</si>
  <si>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</si>
  <si>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</si>
  <si>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</si>
  <si>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</si>
  <si>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</si>
  <si>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</si>
  <si>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</si>
  <si>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</si>
  <si>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</si>
  <si>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</si>
  <si>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</si>
  <si>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</si>
  <si>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</si>
  <si>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</si>
  <si>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</si>
  <si>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</si>
  <si>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</si>
  <si>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</si>
  <si>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</si>
  <si>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</si>
  <si>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</si>
  <si>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</si>
  <si>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</si>
  <si>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</si>
  <si>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</si>
  <si>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</si>
  <si>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</si>
  <si>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</si>
  <si>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</si>
  <si>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</si>
  <si>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</si>
  <si>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</si>
  <si>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</si>
  <si>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</si>
  <si>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</si>
  <si>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</si>
  <si>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</si>
  <si>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</si>
  <si>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</si>
  <si>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</si>
  <si>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</si>
  <si>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</si>
  <si>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</si>
  <si>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</si>
  <si>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</si>
  <si>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</si>
  <si>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</si>
  <si>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</si>
  <si>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</si>
  <si>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</si>
  <si>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</si>
  <si>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</si>
  <si>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</si>
  <si>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</si>
  <si>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</si>
  <si>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</si>
  <si>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</si>
  <si>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</si>
  <si>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</si>
  <si>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</si>
  <si>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</si>
  <si>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</si>
  <si>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</si>
  <si>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</si>
  <si>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</si>
  <si>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</si>
  <si>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</si>
  <si>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</si>
  <si>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</si>
  <si>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</si>
  <si>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</si>
  <si>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</si>
  <si>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</si>
  <si>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</si>
  <si>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</si>
  <si>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</si>
  <si>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</si>
  <si>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</si>
  <si>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</si>
  <si>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</si>
  <si>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</si>
  <si>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</si>
  <si>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</si>
  <si>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</si>
  <si>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</si>
  <si>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</si>
  <si>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</si>
  <si>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</si>
  <si>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</si>
  <si>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</si>
  <si>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</si>
  <si>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</si>
  <si>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</si>
  <si>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</si>
  <si>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</si>
  <si>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</si>
  <si>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</si>
  <si>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</si>
  <si>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</si>
  <si>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</si>
  <si>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</si>
  <si>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</si>
  <si>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</si>
  <si>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</si>
  <si>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</si>
  <si>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</si>
  <si>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</si>
  <si>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</si>
  <si>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</si>
  <si>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</si>
  <si>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</si>
  <si>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</si>
  <si>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</si>
  <si>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</si>
  <si>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</si>
  <si>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</si>
  <si>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</si>
  <si>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</si>
  <si>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</si>
  <si>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</si>
  <si>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</si>
  <si>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</si>
  <si>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</si>
  <si>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</si>
  <si>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</si>
  <si>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</si>
  <si>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</si>
  <si>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</si>
  <si>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</si>
  <si>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</si>
  <si>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</si>
  <si>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</si>
  <si>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</si>
  <si>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</si>
  <si>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</si>
  <si>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</si>
  <si>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</si>
  <si>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</si>
  <si>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</si>
  <si>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</si>
  <si>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</si>
  <si>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</si>
  <si>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</si>
  <si>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</si>
  <si>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</si>
  <si>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</si>
  <si>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</si>
  <si>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</si>
  <si>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</si>
  <si>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</si>
  <si>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</si>
  <si>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</si>
  <si>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</si>
  <si>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</si>
  <si>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</si>
  <si>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</si>
  <si>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</si>
  <si>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</si>
  <si>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</si>
  <si>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</si>
  <si>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</si>
  <si>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</si>
  <si>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</si>
  <si>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</si>
  <si>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</si>
  <si>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</si>
  <si>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</si>
  <si>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</si>
  <si>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</si>
  <si>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</si>
  <si>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</si>
  <si>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</si>
  <si>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</si>
  <si>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</si>
  <si>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</si>
  <si>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</si>
  <si>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</si>
  <si>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</si>
  <si>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</si>
  <si>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</si>
  <si>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</si>
  <si>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</si>
  <si>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</si>
  <si>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</si>
  <si>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</si>
  <si>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</si>
  <si>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</si>
  <si>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</si>
  <si>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</si>
  <si>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</si>
  <si>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</si>
  <si>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</si>
  <si>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</si>
  <si>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</si>
  <si>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</si>
  <si>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</si>
  <si>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</si>
  <si>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</si>
  <si>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</si>
  <si>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</si>
  <si>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</si>
  <si>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</si>
  <si>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</si>
  <si>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</si>
  <si>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</si>
  <si>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</si>
  <si>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</si>
  <si>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</si>
  <si>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</si>
  <si>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</si>
  <si>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</si>
  <si>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</si>
  <si>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</si>
  <si>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</si>
  <si>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</si>
  <si>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</si>
  <si>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</si>
  <si>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</si>
  <si>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</si>
  <si>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</si>
  <si>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</si>
  <si>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</si>
  <si>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</si>
  <si>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</si>
  <si>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</si>
  <si>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</si>
  <si>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</si>
  <si>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</si>
  <si>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</si>
  <si>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</si>
  <si>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</si>
  <si>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</si>
  <si>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</si>
  <si>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</si>
  <si>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</si>
  <si>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</si>
  <si>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</si>
  <si>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</si>
  <si>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</si>
  <si>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</si>
  <si>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</si>
  <si>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</si>
  <si>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</si>
  <si>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</si>
  <si>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</si>
  <si>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</si>
  <si>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</si>
  <si>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</si>
  <si>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</si>
  <si>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</si>
  <si>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</si>
  <si>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</si>
  <si>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</si>
  <si>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</si>
  <si>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</si>
  <si>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</si>
  <si>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</si>
  <si>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</si>
  <si>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</si>
  <si>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</si>
  <si>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</si>
  <si>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</si>
  <si>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</si>
  <si>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</si>
  <si>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</si>
  <si>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</si>
  <si>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</si>
  <si>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</si>
  <si>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</si>
  <si>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</si>
  <si>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</si>
  <si>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</si>
  <si>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</si>
  <si>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</si>
  <si>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</si>
  <si>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</si>
  <si>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</si>
  <si>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</si>
  <si>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</si>
  <si>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</si>
  <si>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</si>
  <si>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</si>
  <si>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</si>
  <si>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</si>
  <si>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</si>
  <si>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</si>
  <si>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</si>
  <si>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</si>
  <si>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</si>
  <si>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</si>
  <si>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</si>
  <si>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</si>
  <si>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</si>
  <si>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</si>
  <si>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</si>
  <si>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</si>
  <si>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</si>
  <si>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</si>
  <si>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</si>
  <si>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</si>
  <si>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</si>
  <si>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</si>
  <si>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</si>
  <si>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</si>
  <si>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</si>
  <si>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</si>
  <si>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</si>
  <si>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</si>
  <si>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</si>
  <si>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</si>
  <si>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</si>
  <si>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</si>
  <si>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</si>
  <si>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</si>
  <si>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</si>
  <si>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</si>
  <si>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</si>
  <si>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</si>
  <si>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</si>
  <si>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</si>
  <si>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</si>
  <si>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</si>
  <si>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</si>
  <si>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</si>
  <si>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</si>
  <si>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</si>
  <si>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</si>
  <si>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</si>
  <si>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</si>
  <si>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</si>
  <si>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</si>
  <si>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</si>
  <si>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</si>
  <si>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</si>
  <si>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</si>
  <si>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</si>
  <si>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</si>
  <si>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</si>
  <si>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</si>
  <si>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</si>
  <si>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</si>
  <si>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</si>
  <si>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</si>
  <si>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</si>
  <si>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</si>
  <si>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</si>
  <si>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</si>
  <si>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</si>
  <si>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</si>
  <si>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</si>
  <si>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</si>
  <si>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</si>
  <si>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</si>
  <si>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</si>
  <si>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</si>
  <si>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</si>
  <si>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</si>
  <si>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</si>
  <si>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</si>
  <si>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</si>
  <si>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</si>
  <si>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</si>
  <si>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</si>
  <si>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</si>
  <si>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</si>
  <si>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</si>
  <si>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</si>
  <si>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</si>
  <si>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</si>
  <si>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</si>
  <si>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</si>
  <si>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</si>
  <si>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</si>
  <si>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</si>
  <si>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</si>
  <si>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</si>
  <si>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</si>
  <si>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</si>
  <si>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</si>
  <si>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</si>
  <si>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</si>
  <si>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</si>
  <si>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</si>
  <si>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</si>
  <si>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</si>
  <si>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</si>
  <si>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</si>
  <si>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</si>
  <si>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</si>
  <si>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</si>
  <si>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</si>
  <si>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</si>
  <si>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</si>
  <si>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</si>
  <si>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</si>
  <si>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</si>
  <si>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</si>
  <si>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</si>
  <si>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</si>
  <si>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</si>
  <si>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</si>
  <si>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</si>
  <si>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</si>
  <si>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</si>
  <si>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</si>
  <si>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</si>
  <si>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</si>
  <si>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</si>
  <si>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</si>
  <si>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</si>
  <si>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</si>
  <si>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</si>
  <si>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</si>
  <si>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</si>
  <si>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</si>
  <si>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</si>
  <si>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</si>
  <si>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</si>
  <si>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</si>
  <si>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</si>
  <si>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</si>
  <si>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</si>
  <si>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</si>
  <si>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</si>
  <si>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</si>
  <si>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</si>
  <si>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</si>
  <si>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</si>
  <si>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</si>
  <si>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</si>
  <si>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</si>
  <si>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</si>
  <si>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</si>
  <si>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</si>
  <si>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</si>
  <si>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</si>
  <si>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</si>
  <si>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</si>
  <si>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</si>
  <si>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</si>
  <si>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</si>
  <si>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</si>
  <si>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</si>
  <si>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</si>
  <si>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</si>
  <si>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</si>
  <si>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</si>
  <si>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</si>
  <si>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</si>
  <si>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</si>
  <si>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</si>
  <si>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</si>
  <si>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</si>
  <si>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</si>
  <si>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</si>
  <si>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</si>
  <si>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</si>
  <si>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</si>
  <si>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</si>
  <si>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</si>
  <si>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</si>
  <si>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</si>
  <si>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</si>
  <si>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</si>
  <si>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</si>
  <si>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</si>
  <si>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</si>
  <si>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</si>
  <si>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</si>
  <si>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</si>
  <si>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</si>
  <si>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</si>
  <si>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</si>
  <si>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</si>
  <si>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</si>
  <si>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</si>
  <si>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</si>
  <si>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</si>
  <si>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</si>
  <si>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</si>
  <si>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</si>
  <si>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</si>
  <si>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</si>
  <si>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</si>
  <si>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</si>
  <si>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</si>
  <si>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</si>
  <si>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</si>
  <si>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</si>
  <si>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</si>
  <si>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</si>
  <si>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</si>
  <si>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</si>
  <si>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</si>
  <si>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</si>
  <si>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</si>
  <si>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</si>
  <si>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</si>
  <si>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</si>
  <si>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</si>
  <si>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</si>
  <si>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</si>
  <si>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</si>
  <si>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</si>
  <si>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</si>
  <si>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</si>
  <si>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</si>
  <si>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</si>
  <si>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</si>
  <si>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</si>
  <si>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</si>
  <si>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</si>
  <si>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</si>
  <si>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</si>
  <si>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</si>
  <si>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</si>
  <si>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</si>
  <si>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</si>
  <si>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</si>
  <si>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</si>
  <si>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</si>
  <si>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</si>
  <si>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</si>
  <si>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</si>
  <si>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</si>
  <si>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</si>
  <si>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</si>
  <si>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</si>
  <si>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</si>
  <si>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</si>
  <si>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</si>
  <si>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</si>
  <si>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</si>
  <si>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</si>
  <si>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</si>
  <si>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</si>
  <si>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</si>
  <si>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</si>
  <si>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</si>
  <si>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</si>
  <si>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</si>
  <si>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</si>
  <si>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</si>
  <si>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</si>
  <si>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</si>
  <si>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</si>
  <si>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</si>
  <si>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</si>
  <si>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</si>
  <si>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</si>
  <si>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</si>
  <si>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</si>
  <si>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</si>
  <si>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</si>
  <si>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</si>
  <si>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</si>
  <si>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</si>
  <si>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</si>
  <si>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</si>
  <si>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</si>
  <si>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</si>
  <si>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</si>
  <si>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</si>
  <si>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</si>
  <si>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</si>
  <si>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</si>
  <si>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</si>
  <si>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</si>
  <si>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</si>
  <si>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</si>
  <si>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</si>
  <si>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</si>
  <si>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</si>
  <si>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</si>
  <si>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</si>
  <si>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</si>
  <si>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</si>
  <si>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</si>
  <si>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</si>
  <si>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</si>
  <si>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</si>
  <si>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</si>
  <si>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</si>
  <si>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</si>
  <si>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</si>
  <si>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</si>
  <si>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</si>
  <si>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</si>
  <si>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</si>
  <si>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</si>
  <si>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</si>
  <si>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</si>
  <si>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</si>
  <si>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</si>
  <si>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</si>
  <si>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</si>
  <si>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</si>
  <si>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</si>
  <si>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</si>
  <si>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</si>
  <si>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</si>
  <si>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</si>
  <si>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</si>
  <si>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</si>
  <si>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</si>
  <si>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</si>
  <si>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</si>
  <si>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</si>
  <si>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</si>
  <si>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</si>
  <si>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</si>
  <si>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</si>
  <si>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</si>
  <si>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</si>
  <si>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</si>
  <si>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</si>
  <si>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</si>
  <si>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</si>
  <si>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</si>
  <si>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</si>
  <si>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</si>
  <si>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</si>
  <si>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</si>
  <si>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</si>
  <si>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</si>
  <si>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</si>
  <si>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</si>
  <si>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</si>
  <si>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</si>
  <si>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</si>
  <si>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</si>
  <si>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</si>
  <si>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</si>
  <si>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</si>
  <si>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</si>
  <si>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</si>
  <si>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</si>
  <si>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</si>
  <si>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</si>
  <si>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</si>
  <si>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</si>
  <si>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</si>
  <si>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</si>
  <si>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</si>
  <si>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</si>
  <si>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</si>
  <si>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</si>
  <si>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</si>
  <si>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</si>
  <si>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</si>
  <si>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</si>
  <si>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</si>
  <si>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</si>
  <si>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</si>
  <si>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</si>
  <si>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</si>
  <si>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</si>
  <si>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</si>
  <si>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</si>
  <si>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</si>
  <si>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</si>
  <si>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</si>
  <si>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</si>
  <si>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</si>
  <si>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</si>
  <si>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</si>
  <si>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</si>
  <si>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</si>
  <si>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</si>
  <si>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</si>
  <si>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</si>
  <si>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</si>
  <si>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</si>
  <si>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</si>
  <si>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</si>
  <si>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</si>
  <si>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</si>
  <si>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</si>
  <si>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</si>
  <si>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</si>
  <si>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</si>
  <si>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</si>
  <si>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</si>
  <si>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</si>
  <si>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</si>
  <si>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</si>
  <si>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</si>
  <si>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</si>
  <si>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</si>
  <si>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</si>
  <si>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</si>
  <si>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</si>
  <si>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</si>
  <si>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</si>
  <si>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</si>
  <si>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</si>
  <si>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</si>
  <si>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</si>
  <si>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</si>
  <si>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</si>
  <si>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</si>
  <si>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</si>
  <si>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</si>
  <si>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</si>
  <si>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</si>
  <si>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</si>
  <si>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</si>
  <si>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</si>
  <si>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</si>
  <si>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</si>
  <si>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</si>
  <si>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</si>
  <si>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</si>
  <si>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</si>
  <si>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</si>
  <si>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</si>
  <si>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</si>
  <si>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</si>
  <si>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</si>
  <si>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</si>
  <si>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</si>
  <si>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</si>
  <si>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</si>
  <si>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</si>
  <si>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</si>
  <si>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</si>
  <si>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</si>
  <si>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</si>
  <si>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</si>
  <si>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</si>
  <si>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</si>
  <si>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</si>
  <si>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</si>
  <si>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</si>
  <si>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</si>
  <si>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</si>
  <si>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</si>
  <si>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</si>
  <si>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</si>
  <si>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</si>
  <si>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</si>
  <si>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</si>
  <si>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</si>
  <si>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</si>
  <si>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</si>
  <si>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</si>
  <si>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</si>
  <si>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</si>
  <si>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</si>
  <si>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</si>
  <si>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</si>
  <si>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</si>
  <si>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</si>
  <si>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</si>
  <si>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</si>
  <si>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</si>
  <si>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</si>
  <si>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</si>
  <si>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</si>
  <si>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</si>
  <si>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</si>
  <si>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</si>
  <si>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</si>
  <si>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</si>
  <si>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</si>
  <si>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</si>
  <si>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</si>
  <si>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</si>
  <si>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</si>
  <si>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</si>
  <si>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</si>
  <si>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</si>
  <si>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</si>
  <si>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</si>
  <si>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</si>
  <si>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</si>
  <si>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</si>
  <si>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</si>
  <si>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</si>
  <si>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</si>
  <si>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</si>
  <si>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</si>
  <si>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</si>
  <si>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</si>
  <si>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</si>
  <si>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</si>
  <si>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</si>
  <si>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</si>
  <si>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</si>
  <si>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</si>
  <si>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</si>
  <si>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</si>
  <si>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</si>
  <si>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</si>
  <si>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</si>
  <si>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</si>
  <si>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</si>
  <si>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</si>
  <si>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</si>
  <si>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</si>
  <si>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</si>
  <si>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</si>
  <si>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</si>
  <si>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</si>
  <si>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</si>
  <si>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</si>
  <si>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</si>
  <si>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</si>
  <si>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</si>
  <si>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</si>
  <si>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</si>
  <si>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</si>
  <si>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</si>
  <si>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</si>
  <si>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</si>
  <si>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</si>
  <si>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</si>
  <si>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</si>
  <si>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</si>
  <si>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</si>
  <si>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</si>
  <si>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</si>
  <si>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</si>
  <si>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</si>
  <si>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</si>
  <si>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</si>
  <si>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</si>
  <si>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</si>
  <si>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</si>
  <si>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</si>
  <si>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</si>
  <si>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</si>
  <si>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</si>
  <si>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</si>
  <si>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</si>
  <si>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</si>
  <si>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</si>
  <si>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</si>
  <si>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</si>
  <si>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</si>
  <si>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</si>
  <si>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</si>
  <si>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</si>
  <si>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</si>
  <si>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</si>
  <si>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</si>
  <si>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</si>
  <si>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</si>
  <si>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</si>
  <si>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</si>
  <si>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</si>
  <si>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</si>
  <si>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</si>
  <si>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</si>
  <si>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</si>
  <si>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</si>
  <si>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</si>
  <si>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</si>
  <si>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</si>
  <si>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</si>
  <si>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</si>
  <si>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</si>
  <si>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</si>
  <si>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</si>
  <si>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</si>
  <si>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</si>
  <si>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</si>
  <si>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</si>
  <si>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</si>
  <si>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</si>
  <si>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</si>
  <si>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</si>
  <si>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</si>
  <si>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</si>
  <si>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</si>
  <si>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</si>
  <si>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</si>
  <si>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</si>
  <si>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</si>
  <si>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</si>
  <si>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</si>
  <si>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</si>
  <si>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</si>
  <si>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</si>
  <si>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</si>
  <si>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</si>
  <si>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</si>
  <si>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</si>
  <si>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</si>
  <si>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</si>
  <si>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</si>
  <si>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</si>
  <si>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</si>
  <si>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</si>
  <si>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</si>
  <si>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</si>
  <si>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</si>
  <si>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</si>
  <si>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</si>
  <si>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</si>
  <si>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</si>
  <si>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</si>
  <si>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</si>
  <si>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</si>
  <si>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</si>
  <si>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</si>
  <si>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</si>
  <si>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</si>
  <si>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</si>
  <si>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</si>
  <si>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</si>
  <si>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</si>
  <si>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</si>
  <si>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</si>
  <si>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</si>
  <si>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</si>
  <si>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</si>
  <si>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</si>
  <si>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</si>
  <si>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</si>
  <si>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</si>
  <si>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</si>
  <si>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</si>
  <si>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</si>
  <si>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</si>
  <si>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</si>
  <si>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</si>
  <si>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</si>
  <si>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</si>
  <si>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</si>
  <si>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</si>
  <si>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</si>
  <si>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</si>
  <si>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</si>
  <si>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</si>
  <si>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</si>
  <si>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</si>
  <si>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</si>
  <si>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</si>
  <si>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</si>
  <si>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</si>
  <si>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</si>
  <si>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</si>
  <si>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</si>
  <si>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</si>
  <si>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</si>
  <si>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</si>
  <si>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</si>
  <si>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</si>
  <si>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</si>
  <si>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</si>
  <si>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</si>
  <si>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</si>
  <si>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</si>
  <si>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</si>
  <si>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</si>
  <si>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</si>
  <si>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</si>
  <si>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</si>
  <si>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</si>
  <si>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</si>
  <si>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</si>
  <si>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</si>
  <si>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</si>
  <si>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</si>
  <si>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</si>
  <si>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</si>
  <si>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</si>
  <si>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</si>
  <si>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</si>
  <si>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</si>
  <si>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</si>
  <si>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</si>
  <si>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</si>
  <si>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</si>
  <si>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</si>
  <si>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</si>
  <si>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</si>
  <si>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</si>
  <si>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</si>
  <si>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</si>
  <si>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</si>
  <si>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</si>
  <si>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</si>
  <si>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</si>
  <si>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</si>
  <si>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</si>
  <si>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</si>
  <si>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</si>
  <si>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</si>
  <si>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</si>
  <si>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</si>
  <si>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</si>
  <si>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</si>
  <si>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</si>
  <si>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</si>
  <si>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</si>
  <si>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</si>
  <si>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</si>
  <si>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</si>
  <si>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</si>
  <si>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</si>
  <si>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</si>
  <si>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</si>
  <si>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</si>
  <si>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</si>
  <si>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</si>
  <si>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</si>
  <si>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</si>
  <si>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</si>
  <si>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</si>
  <si>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</si>
  <si>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</si>
  <si>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</si>
  <si>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</si>
  <si>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</si>
  <si>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</si>
  <si>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</si>
  <si>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</si>
  <si>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</si>
  <si>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</si>
  <si>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</si>
  <si>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</si>
  <si>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</si>
  <si>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</si>
  <si>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</si>
  <si>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</si>
  <si>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</si>
  <si>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</si>
  <si>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</si>
  <si>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</si>
  <si>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</si>
  <si>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</si>
  <si>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</si>
  <si>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</si>
  <si>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</si>
  <si>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</si>
  <si>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</si>
  <si>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</si>
  <si>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</si>
  <si>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</si>
  <si>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</si>
  <si>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</si>
  <si>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</si>
  <si>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</si>
  <si>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</si>
  <si>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</si>
  <si>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</si>
  <si>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</si>
  <si>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</si>
  <si>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</si>
  <si>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</si>
  <si>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</si>
  <si>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</si>
  <si>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</si>
  <si>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</si>
  <si>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</si>
  <si>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</si>
  <si>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</si>
  <si>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</si>
  <si>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</si>
  <si>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</si>
  <si>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</si>
  <si>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</si>
  <si>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</si>
  <si>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</si>
  <si>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</si>
  <si>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</si>
  <si>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</si>
  <si>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</si>
  <si>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</si>
  <si>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</si>
  <si>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</si>
  <si>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</si>
  <si>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</si>
  <si>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</si>
  <si>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</si>
  <si>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</si>
  <si>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</si>
  <si>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</si>
  <si>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</si>
  <si>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</si>
  <si>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</si>
  <si>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</si>
  <si>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</si>
  <si>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</si>
  <si>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</si>
  <si>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</si>
  <si>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</si>
  <si>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</si>
  <si>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</si>
  <si>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</si>
  <si>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</si>
  <si>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</si>
  <si>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</si>
  <si>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</si>
  <si>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</si>
  <si>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</si>
  <si>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</si>
  <si>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</si>
  <si>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</si>
  <si>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</si>
  <si>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</si>
  <si>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</si>
  <si>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</si>
  <si>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</si>
  <si>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</si>
  <si>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</si>
  <si>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</si>
  <si>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</si>
  <si>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</si>
  <si>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</si>
  <si>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</si>
  <si>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</si>
  <si>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</si>
  <si>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</si>
  <si>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</si>
  <si>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</si>
  <si>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</si>
  <si>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</si>
  <si>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</si>
  <si>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</si>
  <si>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</si>
  <si>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</si>
  <si>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</si>
  <si>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</si>
  <si>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</si>
  <si>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</si>
  <si>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</si>
  <si>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</si>
  <si>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</si>
  <si>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</si>
  <si>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</si>
  <si>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</si>
  <si>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</si>
  <si>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</si>
  <si>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</si>
  <si>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</si>
  <si>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</si>
  <si>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</si>
  <si>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</si>
  <si>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</si>
  <si>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</si>
  <si>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</si>
  <si>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</si>
  <si>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</si>
  <si>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</si>
  <si>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</si>
  <si>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</si>
  <si>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</si>
  <si>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</si>
  <si>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</si>
  <si>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</si>
  <si>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</si>
  <si>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</si>
  <si>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</si>
  <si>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</si>
  <si>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</si>
  <si>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</si>
  <si>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</si>
  <si>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</si>
  <si>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</si>
  <si>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</si>
  <si>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</si>
  <si>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</si>
  <si>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</si>
  <si>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</si>
  <si>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</si>
  <si>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</si>
  <si>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</si>
  <si>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</si>
  <si>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</si>
  <si>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</si>
  <si>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</si>
  <si>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</si>
  <si>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</si>
  <si>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</si>
  <si>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</si>
  <si>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</si>
  <si>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</si>
  <si>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</si>
  <si>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</si>
  <si>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</si>
  <si>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</si>
  <si>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</si>
  <si>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</si>
  <si>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</si>
  <si>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</si>
  <si>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</si>
  <si>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</si>
  <si>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</si>
  <si>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</si>
  <si>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</si>
  <si>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</si>
  <si>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</si>
  <si>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</si>
  <si>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</si>
  <si>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</si>
  <si>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</si>
  <si>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</si>
  <si>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</si>
  <si>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</si>
  <si>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</si>
  <si>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</si>
  <si>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</si>
  <si>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</si>
  <si>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</si>
  <si>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</si>
  <si>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</si>
  <si>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</si>
  <si>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</si>
  <si>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</si>
  <si>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</si>
  <si>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</si>
  <si>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</si>
  <si>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</si>
  <si>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</si>
  <si>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</si>
  <si>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</si>
  <si>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</si>
  <si>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</si>
  <si>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</si>
  <si>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</si>
  <si>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</si>
  <si>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</si>
  <si>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</si>
  <si>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</si>
  <si>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</si>
  <si>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</si>
  <si>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</si>
  <si>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</si>
  <si>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</si>
  <si>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</si>
  <si>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</si>
  <si>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</si>
  <si>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</si>
  <si>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</si>
  <si>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</si>
  <si>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</si>
  <si>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</si>
  <si>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</si>
  <si>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</si>
  <si>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</si>
  <si>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</si>
  <si>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</si>
  <si>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</si>
  <si>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</si>
  <si>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</si>
  <si>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</si>
  <si>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</si>
  <si>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</si>
  <si>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</si>
  <si>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</si>
  <si>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</si>
  <si>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</si>
  <si>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</si>
  <si>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</si>
  <si>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</si>
  <si>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</si>
  <si>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</si>
  <si>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</si>
  <si>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</si>
  <si>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</si>
  <si>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</si>
  <si>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</si>
  <si>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</si>
  <si>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</si>
  <si>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</si>
  <si>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</si>
  <si>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</si>
  <si>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</si>
  <si>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</si>
  <si>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</si>
  <si>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</si>
  <si>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</si>
  <si>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</si>
  <si>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</si>
  <si>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</si>
  <si>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</si>
  <si>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</si>
  <si>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</si>
  <si>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</si>
  <si>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</si>
  <si>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</si>
  <si>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</si>
  <si>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</si>
  <si>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</si>
  <si>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</si>
  <si>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</si>
  <si>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</si>
  <si>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</si>
  <si>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</si>
  <si>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</si>
  <si>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</si>
  <si>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</si>
  <si>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</si>
  <si>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</si>
  <si>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</si>
  <si>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</si>
  <si>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</si>
  <si>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</si>
  <si>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</si>
  <si>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</si>
  <si>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</si>
  <si>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</si>
  <si>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</si>
  <si>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</si>
  <si>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</si>
  <si>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</si>
  <si>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</si>
  <si>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</si>
  <si>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</si>
  <si>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</si>
  <si>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</si>
  <si>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</si>
  <si>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</si>
  <si>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</si>
  <si>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</si>
  <si>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</si>
  <si>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</si>
  <si>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</si>
  <si>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</si>
  <si>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</si>
  <si>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</si>
  <si>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</si>
  <si>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</si>
  <si>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</si>
  <si>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</si>
  <si>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</si>
  <si>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</si>
  <si>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</si>
  <si>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</si>
  <si>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</si>
  <si>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</si>
  <si>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</si>
  <si>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</si>
  <si>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</si>
  <si>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</si>
  <si>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</si>
  <si>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</si>
  <si>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</si>
  <si>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</si>
  <si>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</si>
  <si>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</si>
  <si>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</si>
  <si>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</si>
  <si>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</si>
  <si>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</si>
  <si>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</si>
  <si>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</si>
  <si>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</si>
  <si>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</si>
  <si>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</si>
  <si>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</si>
  <si>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</si>
  <si>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</si>
  <si>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</si>
  <si>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</si>
  <si>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</si>
  <si>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</si>
  <si>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</si>
  <si>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</si>
  <si>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</si>
  <si>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</si>
  <si>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</si>
  <si>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</si>
  <si>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</si>
  <si>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</si>
  <si>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</si>
  <si>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</si>
  <si>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</si>
  <si>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</si>
  <si>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</si>
  <si>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</si>
  <si>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</si>
  <si>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</si>
  <si>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</si>
  <si>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</si>
  <si>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</si>
  <si>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</si>
  <si>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</si>
  <si>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</si>
  <si>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</si>
  <si>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</si>
  <si>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</si>
  <si>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</si>
  <si>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</si>
  <si>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</si>
  <si>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</si>
  <si>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</si>
  <si>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</si>
  <si>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</si>
  <si>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</si>
  <si>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</si>
  <si>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</si>
  <si>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</si>
  <si>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</si>
  <si>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</si>
  <si>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</si>
  <si>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</si>
  <si>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</si>
  <si>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</si>
  <si>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</si>
  <si>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</si>
  <si>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</si>
  <si>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</si>
  <si>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</si>
  <si>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</si>
  <si>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</si>
  <si>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</si>
  <si>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</si>
  <si>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</si>
  <si>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</si>
  <si>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</si>
  <si>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</si>
  <si>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</si>
  <si>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</si>
  <si>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</si>
  <si>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</si>
  <si>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</si>
  <si>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</si>
  <si>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</si>
  <si>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</si>
  <si>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</si>
  <si>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</si>
  <si>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</si>
  <si>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</si>
  <si>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</si>
  <si>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</si>
  <si>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</si>
  <si>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</si>
  <si>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</si>
  <si>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</si>
  <si>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</si>
  <si>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</si>
  <si>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</si>
  <si>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</si>
  <si>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</si>
  <si>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</si>
  <si>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</si>
  <si>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</si>
  <si>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</si>
  <si>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</si>
  <si>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</si>
  <si>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</si>
  <si>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</si>
  <si>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</si>
  <si>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</si>
  <si>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</si>
  <si>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</si>
  <si>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</si>
  <si>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</si>
  <si>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</si>
  <si>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</si>
  <si>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</si>
  <si>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</si>
  <si>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</si>
  <si>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</si>
  <si>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</si>
  <si>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</si>
  <si>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</si>
  <si>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</si>
  <si>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</si>
  <si>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</si>
  <si>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</si>
  <si>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</si>
  <si>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</si>
  <si>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</si>
  <si>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</si>
  <si>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</si>
  <si>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</si>
  <si>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</si>
  <si>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</si>
  <si>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</si>
  <si>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</si>
  <si>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</si>
  <si>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</si>
  <si>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</si>
  <si>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</si>
  <si>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</si>
  <si>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</si>
  <si>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</si>
  <si>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</si>
  <si>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</si>
  <si>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</si>
  <si>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</si>
  <si>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</si>
  <si>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</si>
  <si>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</si>
  <si>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</si>
  <si>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</si>
  <si>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</si>
  <si>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</si>
  <si>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</si>
  <si>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</si>
  <si>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</si>
  <si>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</si>
  <si>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</si>
  <si>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</si>
  <si>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</si>
  <si>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</si>
  <si>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</si>
  <si>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</si>
  <si>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</si>
  <si>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</si>
  <si>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</si>
  <si>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</si>
  <si>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</si>
  <si>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</si>
  <si>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</si>
  <si>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</si>
  <si>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</si>
  <si>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</si>
  <si>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</si>
  <si>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</si>
  <si>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</si>
  <si>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</si>
  <si>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</si>
  <si>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</si>
  <si>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</si>
  <si>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</si>
  <si>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</si>
  <si>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</si>
  <si>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</si>
  <si>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</si>
  <si>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</si>
  <si>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</si>
  <si>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</si>
  <si>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</si>
  <si>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</si>
  <si>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</si>
  <si>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</si>
  <si>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</si>
  <si>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</si>
  <si>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</si>
  <si>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</si>
  <si>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</si>
  <si>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</si>
  <si>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</si>
  <si>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</si>
  <si>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</si>
  <si>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</si>
  <si>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</si>
  <si>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</si>
  <si>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</si>
  <si>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</si>
  <si>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</si>
  <si>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</si>
  <si>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</si>
  <si>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</si>
  <si>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</si>
  <si>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</si>
  <si>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</si>
  <si>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</si>
  <si>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</si>
  <si>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</si>
  <si>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</si>
  <si>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</si>
  <si>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</si>
  <si>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</si>
  <si>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</si>
  <si>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</si>
  <si>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</si>
  <si>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</si>
  <si>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</si>
  <si>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</si>
  <si>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</si>
  <si>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</si>
  <si>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</si>
  <si>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</si>
  <si>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</si>
  <si>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</si>
  <si>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</si>
  <si>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</si>
  <si>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</si>
  <si>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</si>
  <si>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</si>
  <si>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</si>
  <si>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</si>
  <si>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</si>
  <si>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</si>
  <si>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</si>
  <si>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</si>
  <si>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</si>
  <si>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</si>
  <si>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</si>
  <si>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</si>
  <si>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</si>
  <si>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</si>
  <si>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</si>
  <si>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</si>
  <si>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</si>
  <si>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</si>
  <si>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</si>
  <si>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</si>
  <si>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</si>
  <si>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</si>
  <si>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</si>
  <si>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</si>
  <si>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</si>
  <si>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</si>
  <si>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</si>
  <si>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</si>
  <si>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</si>
  <si>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</si>
  <si>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</si>
  <si>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</si>
  <si>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</si>
  <si>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</si>
  <si>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</si>
  <si>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</si>
  <si>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</si>
  <si>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</si>
  <si>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</si>
  <si>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</si>
  <si>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</si>
  <si>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</si>
  <si>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</si>
  <si>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</si>
  <si>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</si>
  <si>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</si>
  <si>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</si>
  <si>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</si>
  <si>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</si>
  <si>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</si>
  <si>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</si>
  <si>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</si>
  <si>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</si>
  <si>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</si>
  <si>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</si>
  <si>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</si>
  <si>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</si>
  <si>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</si>
  <si>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</si>
  <si>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</si>
  <si>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</si>
  <si>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</si>
  <si>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</si>
  <si>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</si>
  <si>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</si>
  <si>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</si>
  <si>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</si>
  <si>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</si>
  <si>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</si>
  <si>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</si>
  <si>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</si>
  <si>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</si>
  <si>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</si>
  <si>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</si>
  <si>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</si>
  <si>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</si>
  <si>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</si>
  <si>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</si>
  <si>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</si>
  <si>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</si>
  <si>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</si>
  <si>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</si>
  <si>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</si>
  <si>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</si>
  <si>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</si>
  <si>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</si>
  <si>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</si>
  <si>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</si>
  <si>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</si>
  <si>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</si>
  <si>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</si>
  <si>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</si>
  <si>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</si>
  <si>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</si>
  <si>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</si>
  <si>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</si>
  <si>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</si>
  <si>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</si>
  <si>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</si>
  <si>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</si>
  <si>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</si>
  <si>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</si>
  <si>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</si>
  <si>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</si>
  <si>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</si>
  <si>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</si>
  <si>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</si>
  <si>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</si>
  <si>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</si>
  <si>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</si>
  <si>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</si>
  <si>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</si>
  <si>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</si>
  <si>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</si>
  <si>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</si>
  <si>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</si>
  <si>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</si>
  <si>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</si>
  <si>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</si>
  <si>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</si>
  <si>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</si>
  <si>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</si>
  <si>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</si>
  <si>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</si>
  <si>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</si>
  <si>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</si>
  <si>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</si>
  <si>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</si>
  <si>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</si>
  <si>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</si>
  <si>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</si>
  <si>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</si>
  <si>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</si>
  <si>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</si>
  <si>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</si>
  <si>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</si>
  <si>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</si>
  <si>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</si>
  <si>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</si>
  <si>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</si>
  <si>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</si>
  <si>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</si>
  <si>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</si>
  <si>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</si>
  <si>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</si>
  <si>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</si>
  <si>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</si>
  <si>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</si>
  <si>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</si>
  <si>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</si>
  <si>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</si>
  <si>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</si>
  <si>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</si>
  <si>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</si>
  <si>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</si>
  <si>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</si>
  <si>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</si>
  <si>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</si>
  <si>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</si>
  <si>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</si>
  <si>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</si>
  <si>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</si>
  <si>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</si>
  <si>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</si>
  <si>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</si>
  <si>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</si>
  <si>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</si>
  <si>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</si>
  <si>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</si>
  <si>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</si>
  <si>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</si>
  <si>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</si>
  <si>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</si>
  <si>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</si>
  <si>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</si>
  <si>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</si>
  <si>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</si>
  <si>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</si>
  <si>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</si>
  <si>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</si>
  <si>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</si>
  <si>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</si>
  <si>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</si>
  <si>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</si>
  <si>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</si>
  <si>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</si>
  <si>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</si>
  <si>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</si>
  <si>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</si>
  <si>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</si>
  <si>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</si>
  <si>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</si>
  <si>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</si>
  <si>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</si>
  <si>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</si>
  <si>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</si>
  <si>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</si>
  <si>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</si>
  <si>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</si>
  <si>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</si>
  <si>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</si>
  <si>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</si>
  <si>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</si>
  <si>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</si>
  <si>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</si>
  <si>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</si>
  <si>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</si>
  <si>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</si>
  <si>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</si>
  <si>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</si>
  <si>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</si>
  <si>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</si>
  <si>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</si>
  <si>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</si>
  <si>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</si>
  <si>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</si>
  <si>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</si>
  <si>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</si>
  <si>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</si>
  <si>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</si>
  <si>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</si>
  <si>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</si>
  <si>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</si>
  <si>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</si>
  <si>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</si>
  <si>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</si>
  <si>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</si>
  <si>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</si>
  <si>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</si>
  <si>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</si>
  <si>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</si>
  <si>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</si>
  <si>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</si>
  <si>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</si>
  <si>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</si>
  <si>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</si>
  <si>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</si>
  <si>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</si>
  <si>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</si>
  <si>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</si>
  <si>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</si>
  <si>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</si>
  <si>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</si>
  <si>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</si>
  <si>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</si>
  <si>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</si>
  <si>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</si>
  <si>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</si>
  <si>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</si>
  <si>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</si>
  <si>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</si>
  <si>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</si>
  <si>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</si>
  <si>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</si>
  <si>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</si>
  <si>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</si>
  <si>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</si>
  <si>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</si>
  <si>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</si>
  <si>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</si>
  <si>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</si>
  <si>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</si>
  <si>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</si>
  <si>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</si>
  <si>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</si>
  <si>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</si>
  <si>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</si>
  <si>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</si>
  <si>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</si>
  <si>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</si>
  <si>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</si>
  <si>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</si>
  <si>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</si>
  <si>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</si>
  <si>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</si>
  <si>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</si>
  <si>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</si>
  <si>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</si>
  <si>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</si>
  <si>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</si>
  <si>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</si>
  <si>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</si>
  <si>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</si>
  <si>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</si>
  <si>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</si>
  <si>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</si>
  <si>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</si>
  <si>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</si>
  <si>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</si>
  <si>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</si>
  <si>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</si>
  <si>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</si>
  <si>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</si>
  <si>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</si>
  <si>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</si>
  <si>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</si>
  <si>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</si>
  <si>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</si>
  <si>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</si>
  <si>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</si>
  <si>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</si>
  <si>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</si>
  <si>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</si>
  <si>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</si>
  <si>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</si>
  <si>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</si>
  <si>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</si>
  <si>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</si>
  <si>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</si>
  <si>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</si>
  <si>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</si>
  <si>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</si>
  <si>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</si>
  <si>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</si>
  <si>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</si>
  <si>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</si>
  <si>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</si>
  <si>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</si>
  <si>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</si>
  <si>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</si>
  <si>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</si>
  <si>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</si>
  <si>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</si>
  <si>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</si>
  <si>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</si>
  <si>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</si>
  <si>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</si>
  <si>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</si>
  <si>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</si>
  <si>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</si>
  <si>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</si>
  <si>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</si>
  <si>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</si>
  <si>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</si>
  <si>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</si>
  <si>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</si>
  <si>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</si>
  <si>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</si>
  <si>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</si>
  <si>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</si>
  <si>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</si>
  <si>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</si>
  <si>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</si>
  <si>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</si>
  <si>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</si>
  <si>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</si>
  <si>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</si>
  <si>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</si>
  <si>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</si>
  <si>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</si>
  <si>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</si>
  <si>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</si>
  <si>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</si>
  <si>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</si>
  <si>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</si>
  <si>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</si>
  <si>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</si>
  <si>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</si>
  <si>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</si>
  <si>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</si>
  <si>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</si>
  <si>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</si>
  <si>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</si>
  <si>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</si>
  <si>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</si>
  <si>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</si>
  <si>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</si>
  <si>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</si>
  <si>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</si>
  <si>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</si>
  <si>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</si>
  <si>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</si>
  <si>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</si>
  <si>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</si>
  <si>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</si>
  <si>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</si>
  <si>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</si>
  <si>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</si>
  <si>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</si>
  <si>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</si>
  <si>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</si>
  <si>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</si>
  <si>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</si>
  <si>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</si>
  <si>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</si>
  <si>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</si>
  <si>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</si>
  <si>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</si>
  <si>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</si>
  <si>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</si>
  <si>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</si>
  <si>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</si>
  <si>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</si>
  <si>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</si>
  <si>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</si>
  <si>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</si>
  <si>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</si>
  <si>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</si>
  <si>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</si>
  <si>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</si>
  <si>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</si>
  <si>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</si>
  <si>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</si>
  <si>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</si>
  <si>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</si>
  <si>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</si>
  <si>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</si>
  <si>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</si>
  <si>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</si>
  <si>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</si>
  <si>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</si>
  <si>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</si>
  <si>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</si>
  <si>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</si>
  <si>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</si>
  <si>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</si>
  <si>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</si>
  <si>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</si>
  <si>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</si>
  <si>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</si>
  <si>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</si>
  <si>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</si>
  <si>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</si>
  <si>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</si>
  <si>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</si>
  <si>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</si>
  <si>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</si>
  <si>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</si>
  <si>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</si>
  <si>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</si>
  <si>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</si>
  <si>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</si>
  <si>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</si>
  <si>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</si>
  <si>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</si>
  <si>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</si>
  <si>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</si>
  <si>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</si>
  <si>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</si>
  <si>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</si>
  <si>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</si>
  <si>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</si>
  <si>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</si>
  <si>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</si>
  <si>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</si>
  <si>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</si>
  <si>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</si>
  <si>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</si>
  <si>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</si>
  <si>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</si>
  <si>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</si>
  <si>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</si>
  <si>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</si>
  <si>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</si>
  <si>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</si>
  <si>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</si>
  <si>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</si>
  <si>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</si>
  <si>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</si>
  <si>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</si>
  <si>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</si>
  <si>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</si>
  <si>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</si>
  <si>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</si>
  <si>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</si>
  <si>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</si>
  <si>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</si>
  <si>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</si>
  <si>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</si>
  <si>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</si>
  <si>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</si>
  <si>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</si>
  <si>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</si>
  <si>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</si>
  <si>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</si>
  <si>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</si>
  <si>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</si>
  <si>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</si>
  <si>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</si>
  <si>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</si>
  <si>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</si>
  <si>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</si>
  <si>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</si>
  <si>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</si>
  <si>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</si>
  <si>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</si>
  <si>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</si>
  <si>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</si>
  <si>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</si>
  <si>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</si>
  <si>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</si>
  <si>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</si>
  <si>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</si>
  <si>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</si>
  <si>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</si>
  <si>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</si>
  <si>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</si>
  <si>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</si>
  <si>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</si>
  <si>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</si>
  <si>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</si>
  <si>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</si>
  <si>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</si>
  <si>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</si>
  <si>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</si>
  <si>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</si>
  <si>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</si>
  <si>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</si>
  <si>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</si>
  <si>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</si>
  <si>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</si>
  <si>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</si>
  <si>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</si>
  <si>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</si>
  <si>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</si>
  <si>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</si>
  <si>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</si>
  <si>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</si>
  <si>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</si>
  <si>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</si>
  <si>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</si>
  <si>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</si>
  <si>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</si>
  <si>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</si>
  <si>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</si>
  <si>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</si>
  <si>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</si>
  <si>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</si>
  <si>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</si>
  <si>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</si>
  <si>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</si>
  <si>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</si>
  <si>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</si>
  <si>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</si>
  <si>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</si>
  <si>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</si>
  <si>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</si>
  <si>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</si>
  <si>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</si>
  <si>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</si>
  <si>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</si>
  <si>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</si>
  <si>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</si>
  <si>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</si>
  <si>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</si>
  <si>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</si>
  <si>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</si>
  <si>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</si>
  <si>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</si>
  <si>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</si>
  <si>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</si>
  <si>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</si>
  <si>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</si>
  <si>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</si>
  <si>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</si>
  <si>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</si>
  <si>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</si>
  <si>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</si>
  <si>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</si>
  <si>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</si>
  <si>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</si>
  <si>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</si>
  <si>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</si>
  <si>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</si>
  <si>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</si>
  <si>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</si>
  <si>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</si>
  <si>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</si>
  <si>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</si>
  <si>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</si>
  <si>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</si>
  <si>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</si>
  <si>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</si>
  <si>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</si>
  <si>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</si>
  <si>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</si>
  <si>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</si>
  <si>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</si>
  <si>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</si>
  <si>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</si>
  <si>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</si>
  <si>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</si>
  <si>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</si>
  <si>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</si>
  <si>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</si>
  <si>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</si>
  <si>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</si>
  <si>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</si>
  <si>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</si>
  <si>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</si>
  <si>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</si>
  <si>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</si>
  <si>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</si>
  <si>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</si>
  <si>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</si>
  <si>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</si>
  <si>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</si>
  <si>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</si>
  <si>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</si>
  <si>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</si>
  <si>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</si>
  <si>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</si>
  <si>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</si>
  <si>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</si>
  <si>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</si>
  <si>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</si>
  <si>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</si>
  <si>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</si>
  <si>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</si>
  <si>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</si>
  <si>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</si>
  <si>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</si>
  <si>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</si>
  <si>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</si>
  <si>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</si>
  <si>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</si>
  <si>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</si>
  <si>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</si>
  <si>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</si>
  <si>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</si>
  <si>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</si>
  <si>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</si>
  <si>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</si>
  <si>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</si>
  <si>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</si>
  <si>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</si>
  <si>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</si>
  <si>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</si>
  <si>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</si>
  <si>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</si>
  <si>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</si>
  <si>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</si>
  <si>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</si>
  <si>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</si>
  <si>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</si>
  <si>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</si>
  <si>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</si>
  <si>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</si>
  <si>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</si>
  <si>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</si>
  <si>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</si>
  <si>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</si>
  <si>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</si>
  <si>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</si>
  <si>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</si>
  <si>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</si>
  <si>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</si>
  <si>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</si>
  <si>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</si>
  <si>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</si>
  <si>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</si>
  <si>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</si>
  <si>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</si>
  <si>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</si>
  <si>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</si>
  <si>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</si>
  <si>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</si>
  <si>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</si>
  <si>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</si>
  <si>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</si>
  <si>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</si>
  <si>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</si>
  <si>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</si>
  <si>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</si>
  <si>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</si>
  <si>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</si>
  <si>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</si>
  <si>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</si>
  <si>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</si>
  <si>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</si>
  <si>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</si>
  <si>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</si>
  <si>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</si>
  <si>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</si>
  <si>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</si>
  <si>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</si>
  <si>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</si>
  <si>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</si>
  <si>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</si>
  <si>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</si>
  <si>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</si>
  <si>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</si>
  <si>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</si>
  <si>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</si>
  <si>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</si>
  <si>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</si>
  <si>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</si>
  <si>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</si>
  <si>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</si>
  <si>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</si>
  <si>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</si>
  <si>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</si>
  <si>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</si>
  <si>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</si>
  <si>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</si>
  <si>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</si>
  <si>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</si>
  <si>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</si>
  <si>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</si>
  <si>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</si>
  <si>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</si>
  <si>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</si>
  <si>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</si>
  <si>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</si>
  <si>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</si>
  <si>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</si>
  <si>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</si>
  <si>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</si>
  <si>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</si>
  <si>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</si>
  <si>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</si>
  <si>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</si>
  <si>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</si>
  <si>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</si>
  <si>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</si>
  <si>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</si>
  <si>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</si>
  <si>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</si>
  <si>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</si>
  <si>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</si>
  <si>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</si>
  <si>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</si>
  <si>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</si>
  <si>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</si>
  <si>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</si>
  <si>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</si>
  <si>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</si>
  <si>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</si>
  <si>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</si>
  <si>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</si>
  <si>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</si>
  <si>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</si>
  <si>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</si>
  <si>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</si>
  <si>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</si>
  <si>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</si>
  <si>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</si>
  <si>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</si>
  <si>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</si>
  <si>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</si>
  <si>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</si>
  <si>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</si>
  <si>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</si>
  <si>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</si>
  <si>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</si>
  <si>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</si>
  <si>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</si>
  <si>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</si>
  <si>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</si>
  <si>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</si>
  <si>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</si>
  <si>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</si>
  <si>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</si>
  <si>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</si>
  <si>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</si>
  <si>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</si>
  <si>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</si>
  <si>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</si>
  <si>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</si>
  <si>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</si>
  <si>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</si>
  <si>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</si>
  <si>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</si>
  <si>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</si>
  <si>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</si>
  <si>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</si>
  <si>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</si>
  <si>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</si>
  <si>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</si>
  <si>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</si>
  <si>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</si>
  <si>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</si>
  <si>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</si>
  <si>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</si>
  <si>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</si>
  <si>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</si>
  <si>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</si>
  <si>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</si>
  <si>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</si>
  <si>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</si>
  <si>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</si>
  <si>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</si>
  <si>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</si>
  <si>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</si>
  <si>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</si>
  <si>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</si>
  <si>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</si>
  <si>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</si>
  <si>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</si>
  <si>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</si>
  <si>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</si>
  <si>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</si>
  <si>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</si>
  <si>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</si>
  <si>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</si>
  <si>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</si>
  <si>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</si>
  <si>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</si>
  <si>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</si>
  <si>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</si>
  <si>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</si>
  <si>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</si>
  <si>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</si>
  <si>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</si>
  <si>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</si>
  <si>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</si>
  <si>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</si>
  <si>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</si>
  <si>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</si>
  <si>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</si>
  <si>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</si>
  <si>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</si>
  <si>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</si>
  <si>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</si>
  <si>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</si>
  <si>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</si>
  <si>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</si>
  <si>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</si>
  <si>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</si>
  <si>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</si>
  <si>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</si>
  <si>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</si>
  <si>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</si>
  <si>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</si>
  <si>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</si>
  <si>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</si>
  <si>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</si>
  <si>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</si>
  <si>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</si>
  <si>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</si>
  <si>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</si>
  <si>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</si>
  <si>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</si>
  <si>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</si>
  <si>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</si>
  <si>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</si>
  <si>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</si>
  <si>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</si>
  <si>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</si>
  <si>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</si>
  <si>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</si>
  <si>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</si>
  <si>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</si>
  <si>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</si>
  <si>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</si>
  <si>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</si>
  <si>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</si>
  <si>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</si>
  <si>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</si>
  <si>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</si>
  <si>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</si>
  <si>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</si>
  <si>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</si>
  <si>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</si>
  <si>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</si>
  <si>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</si>
  <si>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</si>
  <si>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</si>
  <si>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</si>
  <si>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</si>
  <si>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</si>
  <si>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</si>
  <si>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</si>
  <si>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</si>
  <si>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</si>
  <si>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</si>
  <si>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</si>
  <si>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</si>
  <si>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</si>
  <si>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</si>
  <si>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</si>
  <si>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</si>
  <si>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</si>
  <si>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</si>
  <si>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</si>
  <si>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</si>
  <si>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</si>
  <si>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</si>
  <si>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</si>
  <si>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</si>
  <si>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</si>
  <si>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</si>
  <si>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</si>
  <si>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</si>
  <si>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</si>
  <si>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</si>
  <si>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</si>
  <si>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</si>
  <si>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</si>
  <si>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</si>
  <si>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</si>
  <si>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</si>
  <si>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</si>
  <si>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</si>
  <si>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</si>
  <si>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</si>
  <si>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</si>
  <si>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</si>
  <si>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</si>
  <si>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</si>
  <si>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</si>
  <si>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</si>
  <si>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</si>
  <si>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</si>
  <si>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</si>
  <si>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</si>
  <si>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</si>
  <si>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</si>
  <si>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</si>
  <si>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</si>
  <si>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</si>
  <si>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</si>
  <si>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</si>
  <si>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</si>
  <si>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</si>
  <si>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</si>
  <si>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</si>
  <si>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</si>
  <si>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</si>
  <si>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</si>
  <si>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</si>
  <si>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</si>
  <si>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</si>
  <si>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</si>
  <si>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</si>
  <si>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</si>
  <si>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</si>
  <si>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</si>
  <si>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</si>
  <si>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</si>
  <si>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</si>
  <si>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</si>
  <si>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</si>
  <si>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</si>
  <si>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</si>
  <si>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</si>
  <si>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</si>
  <si>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</si>
  <si>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</si>
  <si>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</si>
  <si>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</si>
  <si>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</si>
  <si>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</si>
  <si>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</si>
  <si>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</si>
  <si>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</si>
  <si>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</si>
  <si>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</si>
  <si>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</si>
  <si>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</si>
  <si>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</si>
  <si>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</si>
  <si>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</si>
  <si>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</si>
  <si>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</si>
  <si>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</si>
  <si>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</si>
  <si>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</si>
  <si>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</si>
  <si>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</si>
  <si>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</si>
  <si>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</si>
  <si>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</si>
  <si>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</si>
  <si>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</si>
  <si>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</si>
  <si>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</si>
  <si>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</si>
  <si>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</si>
  <si>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</si>
  <si>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</si>
  <si>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</si>
  <si>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</si>
  <si>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</si>
  <si>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</si>
  <si>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</si>
  <si>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</si>
  <si>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</si>
  <si>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</si>
  <si>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</si>
  <si>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</si>
  <si>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</si>
  <si>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</si>
  <si>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</si>
  <si>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</si>
  <si>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</si>
  <si>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</si>
  <si>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</si>
  <si>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</si>
  <si>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</si>
  <si>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</si>
  <si>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</si>
  <si>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</si>
  <si>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</si>
  <si>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</si>
  <si>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</si>
  <si>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</si>
  <si>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</si>
  <si>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</si>
  <si>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</si>
  <si>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</si>
  <si>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</si>
  <si>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</si>
  <si>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</si>
  <si>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</si>
  <si>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</si>
  <si>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</si>
  <si>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</si>
  <si>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</si>
  <si>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</si>
  <si>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</si>
  <si>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</si>
  <si>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</si>
  <si>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</si>
  <si>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</si>
  <si>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</si>
  <si>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</si>
  <si>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</si>
  <si>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</si>
  <si>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</si>
  <si>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</si>
  <si>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</si>
  <si>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</si>
  <si>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</si>
  <si>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</si>
  <si>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</si>
  <si>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</si>
  <si>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</si>
  <si>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</si>
  <si>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</si>
  <si>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</si>
  <si>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</si>
  <si>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</si>
  <si>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</si>
  <si>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</si>
  <si>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</si>
  <si>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</si>
  <si>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</si>
  <si>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</si>
  <si>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</si>
  <si>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</si>
  <si>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</si>
  <si>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</si>
  <si>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</si>
  <si>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</si>
  <si>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</si>
  <si>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</si>
  <si>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</si>
  <si>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</si>
  <si>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</si>
  <si>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</si>
  <si>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</si>
  <si>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</si>
  <si>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</si>
  <si>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</si>
  <si>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</si>
  <si>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</si>
  <si>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</si>
  <si>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</si>
  <si>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</si>
  <si>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</si>
  <si>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</si>
  <si>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</si>
  <si>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</si>
  <si>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</si>
  <si>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</si>
  <si>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</si>
  <si>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</si>
  <si>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</si>
  <si>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</si>
  <si>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</si>
  <si>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</si>
  <si>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</si>
  <si>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</si>
  <si>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</si>
  <si>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</si>
  <si>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</si>
  <si>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</si>
  <si>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</si>
  <si>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</si>
  <si>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</si>
  <si>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</si>
  <si>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</si>
  <si>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</si>
  <si>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</si>
  <si>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</si>
  <si>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</si>
  <si>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</si>
  <si>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</si>
  <si>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</si>
  <si>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</si>
  <si>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</si>
  <si>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</si>
  <si>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</si>
  <si>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</si>
  <si>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</si>
  <si>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</si>
  <si>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</si>
  <si>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</si>
  <si>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</si>
  <si>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</si>
  <si>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</si>
  <si>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</si>
  <si>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</si>
  <si>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</si>
  <si>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</si>
  <si>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</si>
  <si>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</si>
  <si>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</si>
  <si>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</si>
  <si>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</si>
  <si>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</si>
  <si>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</si>
  <si>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</si>
  <si>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</si>
  <si>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</si>
  <si>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</si>
  <si>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</si>
  <si>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</si>
  <si>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</si>
  <si>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</si>
  <si>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</si>
  <si>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</si>
  <si>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</si>
  <si>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</si>
  <si>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</si>
  <si>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</si>
  <si>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</si>
  <si>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</si>
  <si>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</si>
  <si>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</si>
  <si>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</si>
  <si>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</si>
  <si>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</si>
  <si>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</si>
  <si>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</si>
  <si>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</si>
  <si>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</si>
  <si>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</si>
  <si>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</si>
  <si>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</si>
  <si>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</si>
  <si>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</si>
  <si>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</si>
  <si>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</si>
  <si>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</si>
  <si>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</si>
  <si>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</si>
  <si>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</si>
  <si>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</si>
  <si>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</si>
  <si>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</si>
  <si>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</si>
  <si>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</si>
  <si>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</si>
  <si>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</si>
  <si>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</si>
  <si>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</si>
  <si>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</si>
  <si>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</si>
  <si>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</si>
  <si>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</si>
  <si>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</si>
  <si>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</si>
  <si>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</si>
  <si>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</si>
  <si>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</si>
  <si>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</si>
  <si>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</si>
  <si>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</si>
  <si>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</si>
  <si>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</si>
  <si>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</si>
  <si>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</si>
  <si>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</si>
  <si>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</si>
  <si>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</si>
  <si>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</si>
  <si>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</si>
  <si>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</si>
  <si>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</si>
  <si>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</si>
  <si>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</si>
  <si>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</si>
  <si>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</si>
  <si>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</si>
  <si>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</si>
  <si>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</si>
  <si>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</si>
  <si>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</si>
  <si>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</si>
  <si>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</si>
  <si>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</si>
  <si>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</si>
  <si>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</si>
  <si>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</si>
  <si>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</si>
  <si>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</si>
  <si>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</si>
  <si>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</si>
  <si>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</si>
  <si>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</si>
  <si>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</si>
  <si>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</si>
  <si>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</si>
  <si>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</si>
  <si>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</si>
  <si>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</si>
  <si>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</si>
  <si>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</si>
  <si>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</si>
  <si>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</si>
  <si>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</si>
  <si>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</si>
  <si>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</si>
  <si>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</si>
  <si>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</si>
  <si>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</si>
  <si>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</si>
  <si>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</si>
  <si>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</si>
  <si>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</si>
  <si>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</si>
  <si>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</si>
  <si>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</si>
  <si>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</si>
  <si>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</si>
  <si>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</si>
  <si>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</si>
  <si>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</si>
  <si>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</si>
  <si>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</si>
  <si>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</si>
  <si>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</si>
  <si>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</si>
  <si>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</si>
  <si>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</si>
  <si>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</si>
  <si>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</si>
  <si>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</si>
  <si>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</si>
  <si>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</si>
  <si>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</si>
  <si>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</si>
  <si>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</si>
  <si>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</si>
  <si>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</si>
  <si>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</si>
  <si>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</si>
  <si>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</si>
  <si>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</si>
  <si>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</si>
  <si>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</si>
  <si>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</si>
  <si>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</si>
  <si>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</si>
  <si>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</si>
  <si>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</si>
  <si>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</si>
  <si>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</si>
  <si>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</si>
  <si>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</si>
  <si>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</si>
  <si>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</si>
  <si>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</si>
  <si>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</si>
  <si>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</si>
  <si>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</si>
  <si>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</si>
  <si>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</si>
  <si>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</si>
  <si>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</si>
  <si>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</si>
  <si>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</si>
  <si>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</si>
  <si>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</si>
  <si>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</si>
  <si>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</si>
  <si>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</si>
  <si>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</si>
  <si>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</si>
  <si>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</si>
  <si>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</si>
  <si>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</si>
  <si>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</si>
  <si>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</si>
  <si>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</si>
  <si>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</si>
  <si>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</si>
  <si>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</si>
  <si>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</si>
  <si>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</si>
  <si>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</si>
  <si>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</si>
  <si>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</si>
  <si>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</si>
  <si>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</si>
  <si>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</si>
  <si>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</si>
  <si>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</si>
  <si>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</si>
  <si>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</si>
  <si>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</si>
  <si>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</si>
  <si>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</si>
  <si>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</si>
  <si>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</si>
  <si>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</si>
  <si>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</si>
  <si>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</si>
  <si>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</si>
  <si>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</si>
  <si>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</si>
  <si>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</si>
  <si>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</si>
  <si>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</si>
  <si>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</si>
  <si>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</si>
  <si>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</si>
  <si>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</si>
  <si>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</si>
  <si>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</si>
  <si>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</si>
  <si>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</si>
  <si>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</si>
  <si>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</si>
  <si>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</si>
  <si>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</si>
  <si>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</si>
  <si>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</si>
  <si>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</si>
  <si>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</si>
  <si>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</si>
  <si>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</si>
  <si>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</si>
  <si>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</si>
  <si>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</si>
  <si>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</si>
  <si>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</si>
  <si>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</si>
  <si>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</si>
  <si>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</si>
  <si>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</si>
  <si>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</si>
  <si>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</si>
  <si>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</si>
  <si>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</si>
  <si>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</si>
  <si>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</si>
  <si>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</si>
  <si>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</si>
  <si>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</si>
  <si>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</si>
  <si>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</si>
  <si>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</si>
  <si>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</si>
  <si>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</si>
  <si>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</si>
  <si>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</si>
  <si>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</si>
  <si>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</si>
  <si>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</si>
  <si>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</si>
  <si>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</si>
  <si>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</si>
  <si>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</si>
  <si>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</si>
  <si>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</si>
  <si>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</si>
  <si>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</si>
  <si>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</si>
  <si>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</si>
  <si>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</si>
  <si>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</si>
  <si>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</si>
  <si>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</si>
  <si>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</si>
  <si>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</si>
  <si>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</si>
  <si>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</si>
  <si>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</si>
  <si>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</si>
  <si>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</si>
  <si>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</si>
  <si>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</si>
  <si>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</si>
  <si>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</si>
  <si>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</si>
  <si>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</si>
  <si>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</si>
  <si>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</si>
  <si>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</si>
  <si>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</si>
  <si>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</si>
  <si>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</si>
  <si>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</si>
  <si>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</si>
  <si>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</si>
  <si>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</si>
  <si>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</si>
  <si>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</si>
  <si>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</si>
  <si>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</si>
  <si>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</si>
  <si>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</si>
  <si>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</si>
  <si>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</si>
  <si>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</si>
  <si>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</si>
  <si>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</si>
  <si>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</si>
  <si>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</si>
  <si>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</si>
  <si>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</si>
  <si>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</si>
  <si>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</si>
  <si>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</si>
  <si>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</si>
  <si>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</si>
  <si>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</si>
  <si>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</si>
  <si>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</si>
  <si>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</si>
  <si>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</si>
  <si>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</si>
  <si>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</si>
  <si>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</si>
  <si>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</si>
  <si>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</si>
  <si>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</si>
  <si>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</si>
  <si>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</si>
  <si>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</si>
  <si>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</si>
  <si>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</si>
  <si>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</si>
  <si>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</si>
  <si>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</si>
  <si>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</si>
  <si>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</si>
  <si>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</si>
  <si>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</si>
  <si>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</si>
  <si>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</si>
  <si>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</si>
  <si>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</si>
  <si>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</si>
  <si>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</si>
  <si>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</si>
  <si>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</si>
  <si>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</si>
  <si>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</si>
  <si>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</si>
  <si>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</si>
  <si>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</si>
  <si>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</si>
  <si>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</si>
  <si>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</si>
  <si>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</si>
  <si>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</si>
  <si>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</si>
  <si>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</si>
  <si>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</si>
  <si>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</si>
  <si>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</si>
  <si>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</si>
  <si>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</si>
  <si>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</si>
  <si>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</si>
  <si>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</si>
  <si>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</si>
  <si>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</si>
  <si>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</si>
  <si>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</si>
  <si>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</si>
  <si>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</si>
  <si>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</si>
  <si>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</si>
  <si>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</si>
  <si>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</si>
  <si>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</si>
  <si>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</si>
  <si>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</si>
  <si>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</si>
  <si>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</si>
  <si>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</si>
  <si>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</si>
  <si>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</si>
  <si>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</si>
  <si>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</si>
  <si>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</si>
  <si>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</si>
  <si>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</si>
  <si>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</si>
  <si>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</si>
  <si>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</si>
  <si>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</si>
  <si>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</si>
  <si>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</si>
  <si>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</si>
  <si>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</si>
  <si>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</si>
  <si>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</si>
  <si>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</si>
  <si>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</si>
  <si>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</si>
  <si>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</si>
  <si>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</si>
  <si>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</si>
  <si>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</si>
  <si>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</si>
  <si>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</si>
  <si>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</si>
  <si>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</si>
  <si>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</si>
  <si>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</si>
  <si>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</si>
  <si>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</si>
  <si>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</si>
  <si>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</si>
  <si>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</si>
  <si>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</si>
  <si>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</si>
  <si>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</si>
  <si>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</si>
  <si>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</si>
  <si>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</si>
  <si>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</si>
  <si>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</si>
  <si>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</si>
  <si>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</si>
  <si>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</si>
  <si>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</si>
  <si>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</si>
  <si>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</si>
  <si>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</si>
  <si>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</si>
  <si>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</si>
  <si>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</si>
  <si>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</si>
  <si>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</si>
  <si>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</si>
  <si>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</si>
  <si>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</si>
  <si>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</si>
  <si>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</si>
  <si>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</si>
  <si>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</si>
  <si>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</si>
  <si>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</si>
  <si>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</si>
  <si>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</si>
  <si>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</si>
  <si>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</si>
  <si>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</si>
  <si>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</si>
  <si>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</si>
  <si>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</si>
  <si>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</si>
  <si>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</si>
  <si>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</si>
  <si>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</si>
  <si>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</si>
  <si>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</si>
  <si>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</si>
  <si>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</si>
  <si>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</si>
  <si>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</si>
  <si>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</si>
  <si>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</si>
  <si>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</si>
  <si>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</si>
  <si>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</si>
  <si>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</si>
  <si>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</si>
  <si>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</si>
  <si>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</si>
  <si>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</si>
  <si>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</si>
  <si>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</si>
  <si>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</si>
  <si>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</si>
  <si>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</si>
  <si>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</si>
  <si>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</si>
  <si>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</si>
  <si>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</si>
  <si>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</si>
  <si>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</si>
  <si>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</si>
  <si>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</si>
  <si>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</si>
  <si>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</si>
  <si>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</si>
  <si>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</si>
  <si>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</si>
  <si>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</si>
  <si>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</si>
  <si>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</si>
  <si>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</si>
  <si>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</si>
  <si>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</si>
  <si>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</si>
  <si>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</si>
  <si>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</si>
  <si>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</si>
  <si>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</si>
  <si>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</si>
  <si>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</si>
  <si>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</si>
  <si>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</si>
  <si>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</si>
  <si>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</si>
  <si>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</si>
  <si>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</si>
  <si>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</si>
  <si>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</si>
  <si>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</si>
  <si>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</si>
  <si>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</si>
  <si>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</si>
  <si>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</si>
  <si>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</si>
  <si>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</si>
  <si>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</si>
  <si>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</si>
  <si>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</si>
  <si>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</si>
  <si>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</si>
  <si>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</si>
  <si>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</si>
  <si>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</si>
  <si>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</si>
  <si>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</si>
  <si>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</si>
  <si>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</si>
  <si>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</si>
  <si>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</si>
  <si>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</si>
  <si>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</si>
  <si>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</si>
  <si>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</si>
  <si>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</si>
  <si>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</si>
  <si>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</si>
  <si>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</si>
  <si>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</si>
  <si>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</si>
  <si>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</si>
  <si>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</si>
  <si>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</si>
  <si>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</si>
  <si>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</si>
  <si>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</si>
  <si>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</si>
  <si>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</si>
  <si>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</si>
  <si>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</si>
  <si>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</si>
  <si>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</si>
  <si>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</si>
  <si>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</si>
  <si>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</si>
  <si>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</si>
  <si>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</si>
  <si>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</si>
  <si>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</si>
  <si>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</si>
  <si>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</si>
  <si>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</si>
  <si>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</si>
  <si>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</si>
  <si>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</si>
  <si>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</si>
  <si>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</si>
  <si>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</si>
  <si>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</si>
  <si>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</si>
  <si>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</si>
  <si>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</si>
  <si>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</si>
  <si>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</si>
  <si>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</si>
  <si>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</si>
  <si>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</si>
  <si>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</si>
  <si>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</si>
  <si>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</si>
  <si>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</si>
  <si>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</si>
  <si>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</si>
  <si>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</si>
  <si>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</si>
  <si>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</si>
  <si>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</si>
  <si>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</si>
  <si>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</si>
  <si>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</si>
  <si>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</si>
  <si>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</si>
  <si>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</si>
  <si>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</si>
  <si>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</si>
  <si>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</si>
  <si>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</si>
  <si>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</si>
  <si>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</si>
  <si>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</si>
  <si>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</si>
  <si>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</si>
  <si>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</si>
  <si>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</si>
  <si>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</si>
  <si>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</si>
  <si>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</si>
  <si>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</si>
  <si>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</si>
  <si>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</si>
  <si>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</si>
  <si>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</si>
  <si>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</si>
  <si>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</si>
  <si>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</si>
  <si>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</si>
  <si>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</si>
  <si>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</si>
  <si>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</si>
  <si>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</si>
  <si>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</si>
  <si>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</si>
  <si>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</si>
  <si>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</si>
  <si>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</si>
  <si>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</si>
  <si>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</si>
  <si>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</si>
  <si>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</si>
  <si>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</si>
  <si>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</si>
  <si>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</si>
  <si>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</si>
  <si>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</si>
  <si>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</si>
  <si>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</si>
  <si>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</si>
  <si>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</si>
  <si>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</si>
  <si>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</si>
  <si>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</si>
  <si>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</si>
  <si>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</si>
  <si>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</si>
  <si>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</si>
  <si>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</si>
  <si>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</si>
  <si>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</si>
  <si>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</si>
  <si>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</si>
  <si>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</si>
  <si>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</si>
  <si>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</si>
  <si>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</si>
  <si>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</si>
  <si>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</si>
  <si>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</si>
  <si>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</si>
  <si>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</si>
  <si>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</si>
  <si>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</si>
  <si>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</si>
  <si>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</si>
  <si>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</si>
  <si>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</si>
  <si>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</si>
  <si>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</si>
  <si>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</si>
  <si>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</si>
  <si>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</si>
  <si>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</si>
  <si>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</si>
  <si>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</si>
  <si>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</si>
  <si>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</si>
  <si>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</si>
  <si>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</si>
  <si>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</si>
  <si>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</si>
  <si>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</si>
  <si>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</si>
  <si>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</si>
  <si>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</si>
  <si>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</si>
  <si>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</si>
  <si>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</si>
  <si>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</si>
  <si>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</si>
  <si>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</si>
  <si>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</si>
  <si>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</si>
  <si>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</si>
  <si>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</si>
  <si>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</si>
  <si>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</si>
  <si>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</si>
  <si>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</si>
  <si>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</si>
  <si>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</si>
  <si>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</si>
  <si>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</si>
  <si>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</si>
  <si>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</si>
  <si>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</si>
  <si>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</si>
  <si>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</si>
  <si>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</si>
  <si>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</si>
  <si>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</si>
  <si>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</si>
  <si>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</si>
  <si>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</si>
  <si>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</si>
  <si>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</si>
  <si>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</si>
  <si>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</si>
  <si>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</si>
  <si>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</si>
  <si>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</si>
  <si>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</si>
  <si>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</si>
  <si>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</si>
  <si>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</si>
  <si>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</si>
  <si>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</si>
  <si>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</si>
  <si>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</si>
  <si>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</si>
  <si>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</si>
  <si>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</si>
  <si>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</si>
  <si>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</si>
  <si>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</si>
  <si>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</si>
  <si>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</si>
  <si>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</si>
  <si>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</si>
  <si>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</si>
  <si>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</si>
  <si>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</si>
  <si>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</si>
  <si>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</si>
  <si>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</si>
  <si>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</si>
  <si>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</si>
  <si>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</si>
  <si>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</si>
  <si>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</si>
  <si>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</si>
  <si>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</si>
  <si>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</si>
  <si>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</si>
  <si>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</si>
  <si>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</si>
  <si>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</si>
  <si>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</si>
  <si>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</si>
  <si>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</si>
  <si>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</si>
  <si>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</si>
  <si>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</si>
  <si>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</si>
  <si>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</si>
  <si>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</si>
  <si>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</si>
  <si>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</si>
  <si>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</si>
  <si>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</si>
  <si>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</si>
  <si>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</si>
  <si>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</si>
  <si>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</si>
  <si>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</si>
  <si>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</si>
  <si>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</si>
  <si>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</si>
  <si>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</si>
  <si>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</si>
  <si>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</si>
  <si>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</si>
  <si>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</si>
  <si>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</si>
  <si>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</si>
  <si>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</si>
  <si>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</si>
  <si>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</si>
  <si>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</si>
  <si>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</si>
  <si>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</si>
  <si>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</si>
  <si>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</si>
  <si>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</si>
  <si>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</si>
  <si>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</si>
  <si>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</si>
  <si>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</si>
  <si>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</si>
  <si>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</si>
  <si>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</si>
  <si>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</si>
  <si>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</si>
  <si>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</si>
  <si>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</si>
  <si>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</si>
  <si>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</si>
  <si>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</si>
  <si>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</si>
  <si>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</si>
  <si>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</si>
  <si>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</si>
  <si>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</si>
  <si>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</si>
  <si>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</si>
  <si>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</si>
  <si>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</si>
  <si>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</si>
  <si>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</si>
  <si>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</si>
  <si>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</si>
  <si>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</si>
  <si>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</si>
  <si>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</si>
  <si>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</si>
  <si>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</si>
  <si>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</si>
  <si>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</si>
  <si>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</si>
  <si>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</si>
  <si>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</si>
  <si>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</si>
  <si>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</si>
  <si>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</si>
  <si>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</si>
  <si>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</si>
  <si>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</si>
  <si>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</si>
  <si>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</si>
  <si>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</si>
  <si>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</si>
  <si>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</si>
  <si>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</si>
  <si>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</si>
  <si>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</si>
  <si>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</si>
  <si>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</si>
  <si>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</si>
  <si>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</si>
  <si>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</si>
  <si>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</si>
  <si>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</si>
  <si>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</si>
  <si>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</si>
  <si>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</si>
  <si>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</si>
  <si>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</si>
  <si>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</si>
  <si>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</si>
  <si>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</si>
  <si>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</si>
  <si>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</si>
  <si>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</si>
  <si>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</si>
  <si>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</si>
  <si>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</si>
  <si>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</si>
  <si>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</si>
  <si>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</si>
  <si>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</si>
  <si>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</si>
  <si>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</si>
  <si>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</si>
  <si>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</si>
  <si>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</si>
  <si>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</si>
  <si>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</si>
  <si>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</si>
  <si>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</si>
  <si>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</si>
  <si>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</si>
  <si>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</si>
  <si>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</si>
  <si>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</si>
  <si>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</si>
  <si>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</si>
  <si>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</si>
  <si>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</si>
  <si>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</si>
  <si>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</si>
  <si>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</si>
  <si>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</si>
  <si>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</si>
  <si>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</si>
  <si>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</si>
  <si>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</si>
  <si>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</si>
  <si>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</si>
  <si>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</si>
  <si>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</si>
  <si>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</si>
  <si>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</si>
  <si>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</si>
  <si>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</si>
  <si>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</si>
  <si>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</si>
  <si>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</si>
  <si>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</si>
  <si>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</si>
  <si>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</si>
  <si>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</si>
  <si>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</si>
  <si>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</si>
  <si>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</si>
  <si>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</si>
  <si>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</si>
  <si>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</si>
  <si>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</si>
  <si>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</si>
  <si>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</si>
  <si>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</si>
  <si>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</si>
  <si>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</si>
  <si>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</si>
  <si>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</si>
  <si>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</si>
  <si>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</si>
  <si>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</si>
  <si>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</si>
  <si>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</si>
  <si>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</si>
  <si>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</si>
  <si>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</si>
  <si>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</si>
  <si>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</si>
  <si>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</si>
  <si>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</si>
  <si>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</si>
  <si>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</si>
  <si>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</si>
  <si>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</si>
  <si>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</si>
  <si>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</si>
  <si>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</si>
  <si>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</si>
  <si>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</si>
  <si>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</si>
  <si>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</si>
  <si>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</si>
  <si>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</si>
  <si>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</si>
  <si>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</si>
  <si>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</si>
  <si>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</si>
  <si>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</si>
  <si>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</si>
  <si>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</si>
  <si>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</si>
  <si>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</si>
  <si>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</si>
  <si>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</si>
  <si>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</si>
  <si>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</si>
  <si>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</si>
  <si>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</si>
  <si>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</si>
  <si>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</si>
  <si>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</si>
  <si>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</si>
  <si>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</si>
  <si>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</si>
  <si>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</si>
  <si>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</si>
  <si>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</si>
  <si>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</si>
  <si>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</si>
  <si>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</si>
  <si>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</si>
  <si>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</si>
  <si>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</si>
  <si>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</si>
  <si>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</si>
  <si>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</si>
  <si>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</si>
  <si>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</si>
  <si>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</si>
  <si>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</si>
  <si>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</si>
  <si>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</si>
  <si>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</si>
  <si>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</si>
  <si>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</si>
  <si>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</si>
  <si>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</si>
  <si>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</si>
  <si>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</si>
  <si>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</si>
  <si>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</si>
  <si>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</si>
  <si>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</si>
  <si>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</si>
  <si>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</si>
  <si>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</si>
  <si>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</si>
  <si>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</si>
  <si>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</si>
  <si>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</si>
  <si>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</si>
  <si>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</si>
  <si>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</si>
  <si>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</si>
  <si>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</si>
  <si>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</si>
  <si>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</si>
  <si>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</si>
  <si>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</si>
  <si>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</si>
  <si>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</si>
  <si>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</si>
  <si>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</si>
  <si>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</si>
  <si>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</si>
  <si>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</si>
  <si>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</si>
  <si>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</si>
  <si>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</si>
  <si>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</si>
  <si>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</si>
  <si>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</si>
  <si>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</si>
  <si>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</si>
  <si>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</si>
  <si>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</si>
  <si>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</si>
  <si>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</si>
  <si>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</si>
  <si>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</si>
  <si>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</si>
  <si>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</si>
  <si>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</si>
  <si>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</si>
  <si>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</si>
  <si>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</si>
  <si>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</si>
  <si>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</si>
  <si>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</si>
  <si>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</si>
  <si>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</si>
  <si>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</si>
  <si>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</si>
  <si>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</si>
  <si>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</si>
  <si>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</si>
  <si>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</si>
  <si>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</si>
  <si>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</si>
  <si>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</si>
  <si>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</si>
  <si>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</si>
  <si>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</si>
  <si>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</si>
  <si>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</si>
  <si>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</si>
  <si>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</si>
  <si>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</si>
  <si>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</si>
  <si>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</si>
  <si>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</si>
  <si>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</si>
  <si>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</si>
  <si>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</si>
  <si>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</si>
  <si>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</si>
  <si>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</si>
  <si>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</si>
  <si>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</si>
  <si>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</si>
  <si>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</si>
  <si>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</si>
  <si>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</si>
  <si>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</si>
  <si>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</si>
  <si>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</si>
  <si>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</si>
  <si>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</si>
  <si>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</si>
  <si>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</si>
  <si>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</si>
  <si>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</si>
  <si>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</si>
  <si>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</si>
  <si>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</si>
  <si>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</si>
  <si>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</si>
  <si>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</si>
  <si>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</si>
  <si>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</si>
  <si>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</si>
  <si>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</si>
  <si>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</si>
  <si>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</si>
  <si>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</si>
  <si>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</si>
  <si>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</si>
  <si>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</si>
  <si>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</si>
  <si>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</si>
  <si>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</si>
  <si>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</si>
  <si>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</si>
  <si>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</si>
  <si>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</si>
  <si>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</si>
  <si>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</si>
  <si>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</si>
  <si>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</si>
  <si>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</si>
  <si>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</si>
  <si>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</si>
  <si>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</si>
  <si>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</si>
  <si>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</si>
  <si>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</si>
  <si>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</si>
  <si>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</si>
  <si>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</si>
  <si>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</si>
  <si>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</si>
  <si>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</si>
  <si>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</si>
  <si>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</si>
  <si>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</si>
  <si>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</si>
  <si>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</si>
  <si>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</si>
  <si>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</si>
  <si>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</si>
  <si>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</si>
  <si>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</si>
  <si>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</si>
  <si>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</si>
  <si>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</si>
  <si>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</si>
  <si>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</si>
  <si>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</si>
  <si>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</si>
  <si>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</si>
  <si>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</si>
  <si>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</si>
  <si>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</si>
  <si>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</si>
  <si>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</si>
  <si>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</si>
  <si>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</si>
  <si>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</si>
  <si>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</si>
  <si>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</si>
  <si>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</si>
  <si>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</si>
  <si>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</si>
  <si>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</si>
  <si>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</si>
  <si>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</si>
  <si>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</si>
  <si>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</si>
  <si>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</si>
  <si>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</si>
  <si>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</si>
  <si>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</si>
  <si>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</si>
  <si>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</si>
  <si>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</si>
  <si>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</si>
  <si>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</si>
  <si>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</si>
  <si>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</si>
  <si>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</si>
  <si>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</si>
  <si>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</si>
  <si>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</si>
  <si>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</si>
  <si>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</si>
  <si>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</si>
  <si>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</si>
  <si>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</si>
  <si>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</si>
  <si>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</si>
  <si>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</si>
  <si>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</si>
  <si>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</si>
  <si>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</si>
  <si>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</si>
  <si>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</si>
  <si>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</si>
  <si>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</si>
  <si>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</si>
  <si>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</si>
  <si>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</si>
  <si>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</si>
  <si>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</si>
  <si>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</si>
  <si>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</si>
  <si>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</si>
  <si>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</si>
  <si>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</si>
  <si>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</si>
  <si>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</si>
  <si>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</si>
  <si>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</si>
  <si>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</si>
  <si>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</si>
  <si>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</si>
  <si>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</si>
  <si>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</si>
  <si>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</si>
  <si>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</si>
  <si>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</si>
  <si>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</si>
  <si>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</si>
  <si>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</si>
  <si>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</si>
  <si>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</si>
  <si>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</si>
  <si>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</si>
  <si>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</si>
  <si>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</si>
  <si>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</si>
  <si>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</si>
  <si>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</si>
  <si>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</si>
  <si>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</si>
  <si>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</si>
  <si>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</si>
  <si>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</si>
  <si>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</si>
  <si>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</si>
  <si>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</si>
  <si>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</si>
  <si>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</si>
  <si>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</si>
  <si>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</si>
  <si>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</si>
  <si>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</si>
  <si>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</si>
  <si>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</si>
  <si>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</si>
  <si>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</si>
  <si>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</si>
  <si>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</si>
  <si>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</si>
  <si>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</si>
  <si>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</si>
  <si>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</si>
  <si>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</si>
  <si>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</si>
  <si>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</si>
  <si>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</si>
  <si>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</si>
  <si>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</si>
  <si>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</si>
  <si>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</si>
  <si>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</si>
  <si>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</si>
  <si>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</si>
  <si>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</si>
  <si>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</si>
  <si>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</si>
  <si>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</si>
  <si>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</si>
  <si>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</si>
  <si>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</si>
  <si>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</si>
  <si>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</si>
  <si>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</si>
  <si>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</si>
  <si>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</si>
  <si>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</si>
  <si>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</si>
  <si>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</si>
  <si>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</si>
  <si>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</si>
  <si>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</si>
  <si>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</si>
  <si>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</si>
  <si>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</si>
  <si>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</si>
  <si>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</si>
  <si>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</si>
  <si>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</si>
  <si>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</si>
  <si>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</si>
  <si>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</si>
  <si>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</si>
  <si>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</si>
  <si>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</si>
  <si>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</si>
  <si>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</si>
  <si>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</si>
  <si>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</si>
  <si>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</si>
  <si>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</si>
  <si>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</si>
  <si>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</si>
  <si>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</si>
  <si>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</si>
  <si>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</si>
  <si>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</si>
  <si>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</si>
  <si>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</si>
  <si>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</si>
  <si>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</si>
  <si>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</si>
  <si>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</si>
  <si>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</si>
  <si>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</si>
  <si>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</si>
  <si>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</si>
  <si>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</si>
  <si>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</si>
  <si>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</si>
  <si>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</si>
  <si>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</si>
  <si>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</si>
  <si>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</si>
  <si>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</si>
  <si>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</si>
  <si>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</si>
  <si>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</si>
  <si>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</si>
  <si>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</si>
  <si>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</si>
  <si>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</si>
  <si>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</si>
  <si>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</si>
  <si>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</si>
  <si>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</si>
  <si>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</si>
  <si>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</si>
  <si>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</si>
  <si>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</si>
  <si>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</si>
  <si>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</si>
  <si>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</si>
  <si>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</si>
  <si>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</si>
  <si>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</si>
  <si>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</si>
  <si>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</si>
  <si>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</si>
  <si>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</si>
  <si>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</si>
  <si>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</si>
  <si>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</si>
  <si>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</si>
  <si>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</si>
  <si>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</si>
  <si>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</si>
  <si>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</si>
  <si>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</si>
  <si>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</si>
  <si>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</si>
  <si>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</si>
  <si>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</si>
  <si>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</si>
  <si>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</si>
  <si>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</si>
  <si>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</si>
  <si>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</si>
  <si>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</si>
  <si>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</si>
  <si>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</si>
  <si>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</si>
  <si>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</si>
  <si>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</si>
  <si>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</si>
  <si>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</si>
  <si>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</si>
  <si>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</si>
  <si>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</si>
  <si>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</si>
  <si>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</si>
  <si>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</si>
  <si>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</si>
  <si>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</si>
  <si>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</si>
  <si>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</si>
  <si>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</si>
  <si>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</si>
  <si>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</si>
  <si>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</si>
  <si>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</si>
  <si>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</si>
  <si>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</si>
  <si>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</si>
  <si>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</si>
  <si>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</si>
  <si>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</si>
  <si>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</si>
  <si>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</si>
  <si>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</si>
  <si>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</si>
  <si>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</si>
  <si>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</si>
  <si>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</si>
  <si>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</si>
  <si>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</si>
  <si>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</si>
  <si>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</si>
  <si>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</si>
  <si>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</si>
  <si>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</si>
  <si>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</si>
  <si>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</si>
  <si>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</si>
  <si>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</si>
  <si>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</si>
  <si>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</si>
  <si>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</si>
  <si>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</si>
  <si>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</si>
  <si>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</si>
  <si>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</si>
  <si>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</si>
  <si>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</si>
  <si>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</si>
  <si>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</si>
  <si>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</si>
  <si>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</si>
  <si>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</si>
  <si>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</si>
  <si>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</si>
  <si>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</si>
  <si>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</si>
  <si>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</si>
  <si>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</si>
  <si>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</si>
  <si>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</si>
  <si>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</si>
  <si>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</si>
  <si>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</si>
  <si>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</si>
  <si>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</si>
  <si>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</si>
  <si>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</si>
  <si>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</si>
  <si>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</si>
  <si>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</si>
  <si>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</si>
  <si>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</si>
  <si>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</si>
  <si>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</si>
  <si>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</si>
  <si>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</si>
  <si>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</si>
  <si>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</si>
  <si>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</si>
  <si>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</si>
  <si>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</si>
  <si>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</si>
  <si>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</si>
  <si>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</si>
  <si>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</si>
  <si>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</si>
  <si>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</si>
  <si>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</si>
  <si>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</si>
  <si>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</si>
  <si>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</si>
  <si>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</si>
  <si>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</si>
  <si>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</si>
  <si>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</si>
  <si>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</si>
  <si>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</si>
  <si>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</si>
  <si>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</si>
  <si>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</si>
  <si>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</si>
  <si>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</si>
  <si>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</si>
  <si>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</si>
  <si>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</si>
  <si>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</si>
  <si>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</si>
  <si>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</si>
  <si>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</si>
  <si>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</si>
  <si>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</si>
  <si>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</si>
  <si>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</si>
  <si>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</si>
  <si>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</si>
  <si>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</si>
  <si>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</si>
  <si>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</si>
  <si>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</si>
  <si>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</si>
  <si>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</si>
  <si>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</si>
  <si>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</si>
  <si>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</si>
  <si>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</si>
  <si>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</si>
  <si>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</si>
  <si>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</si>
  <si>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</si>
  <si>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</si>
  <si>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</si>
  <si>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</si>
  <si>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</si>
  <si>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</si>
  <si>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</si>
  <si>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</si>
  <si>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</si>
  <si>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</si>
  <si>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</si>
  <si>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</si>
  <si>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</si>
  <si>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</si>
  <si>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</si>
  <si>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</si>
  <si>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</si>
  <si>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</si>
  <si>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</si>
  <si>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</si>
  <si>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</si>
  <si>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</si>
  <si>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</si>
  <si>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</si>
  <si>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</si>
  <si>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</si>
  <si>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</si>
  <si>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</si>
  <si>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</si>
  <si>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</si>
  <si>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</si>
  <si>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</si>
  <si>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</si>
  <si>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</si>
  <si>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</si>
  <si>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</si>
  <si>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</si>
  <si>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</si>
  <si>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</si>
  <si>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</si>
  <si>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</si>
  <si>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</si>
  <si>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</si>
  <si>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</si>
  <si>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</si>
  <si>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</si>
  <si>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</si>
  <si>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</si>
  <si>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</si>
  <si>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</si>
  <si>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</si>
  <si>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</si>
  <si>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</si>
  <si>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</si>
  <si>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</si>
  <si>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</si>
  <si>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</si>
  <si>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</si>
  <si>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</si>
  <si>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</si>
  <si>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</si>
  <si>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</si>
  <si>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</si>
  <si>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</si>
  <si>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</si>
  <si>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</si>
  <si>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</si>
  <si>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</si>
  <si>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</si>
  <si>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</si>
  <si>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</si>
  <si>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</si>
  <si>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</si>
  <si>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</si>
  <si>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</si>
  <si>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</si>
  <si>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</si>
  <si>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</si>
  <si>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</si>
  <si>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</si>
  <si>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</si>
  <si>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</si>
  <si>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</si>
  <si>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</si>
  <si>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</si>
  <si>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</si>
  <si>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</si>
  <si>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</si>
  <si>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</si>
  <si>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</si>
  <si>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</si>
  <si>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</si>
  <si>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</si>
  <si>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</si>
  <si>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</si>
  <si>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</si>
  <si>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</si>
  <si>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</si>
  <si>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</si>
  <si>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</si>
  <si>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</si>
  <si>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</si>
  <si>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</si>
  <si>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</si>
  <si>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</si>
  <si>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</si>
  <si>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</si>
  <si>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</si>
  <si>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</si>
  <si>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</si>
  <si>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</si>
  <si>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</si>
  <si>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</si>
  <si>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</si>
  <si>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</si>
  <si>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</si>
  <si>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</si>
  <si>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</si>
  <si>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</si>
  <si>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</si>
  <si>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</si>
  <si>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</si>
  <si>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</si>
  <si>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</si>
  <si>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</si>
  <si>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</si>
  <si>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</si>
  <si>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</si>
  <si>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</si>
  <si>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</si>
  <si>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</si>
  <si>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</si>
  <si>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</si>
  <si>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</si>
  <si>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</si>
  <si>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</si>
  <si>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</si>
  <si>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</si>
  <si>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</si>
  <si>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</si>
  <si>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</si>
  <si>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</si>
  <si>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</si>
  <si>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</si>
  <si>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</si>
  <si>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</si>
  <si>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</si>
  <si>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</si>
  <si>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</si>
  <si>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</si>
  <si>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</si>
  <si>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</si>
  <si>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</si>
  <si>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</si>
  <si>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</si>
  <si>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</si>
  <si>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</si>
  <si>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</si>
  <si>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</si>
  <si>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</si>
  <si>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</si>
  <si>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</si>
  <si>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</si>
  <si>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</si>
  <si>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</si>
  <si>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</si>
  <si>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</si>
  <si>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</si>
  <si>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</si>
  <si>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</si>
  <si>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</si>
  <si>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</si>
  <si>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</si>
  <si>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</si>
  <si>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</si>
  <si>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</si>
  <si>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</si>
  <si>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</si>
  <si>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</si>
  <si>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</si>
  <si>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</si>
  <si>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</si>
  <si>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</si>
  <si>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</si>
  <si>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</si>
  <si>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</si>
  <si>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</si>
  <si>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</si>
  <si>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</si>
  <si>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</si>
  <si>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</si>
  <si>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</si>
  <si>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</si>
  <si>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</si>
  <si>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</si>
  <si>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</si>
  <si>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</si>
  <si>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</si>
  <si>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</si>
  <si>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</si>
  <si>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</si>
  <si>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</si>
  <si>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</si>
  <si>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</si>
  <si>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</si>
  <si>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</si>
  <si>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</si>
  <si>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</si>
  <si>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</si>
  <si>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</si>
  <si>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</si>
  <si>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</si>
  <si>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</si>
  <si>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</si>
  <si>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</si>
  <si>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</si>
  <si>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</si>
  <si>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</si>
  <si>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</si>
  <si>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</si>
  <si>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</si>
  <si>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</si>
  <si>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</si>
  <si>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</si>
  <si>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</si>
  <si>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</si>
  <si>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</si>
  <si>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</si>
  <si>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</si>
  <si>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</si>
  <si>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</si>
  <si>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</si>
  <si>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</si>
  <si>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</si>
  <si>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</si>
  <si>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</si>
  <si>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</si>
  <si>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</si>
  <si>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</si>
  <si>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</si>
  <si>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</si>
  <si>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</si>
  <si>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</si>
  <si>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</si>
  <si>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</si>
  <si>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</si>
  <si>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</si>
  <si>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</si>
  <si>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</si>
  <si>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</si>
  <si>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</si>
  <si>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</si>
  <si>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</si>
  <si>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</si>
  <si>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</si>
  <si>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</si>
  <si>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</si>
  <si>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</si>
  <si>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</si>
  <si>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</si>
  <si>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</si>
  <si>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</si>
  <si>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</si>
  <si>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</si>
  <si>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</si>
  <si>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</si>
  <si>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</si>
  <si>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</si>
  <si>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</si>
  <si>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</si>
  <si>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</si>
  <si>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</si>
  <si>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</si>
  <si>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</si>
  <si>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</si>
  <si>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</si>
  <si>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</si>
  <si>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</si>
  <si>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</si>
  <si>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</si>
  <si>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</si>
  <si>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</si>
  <si>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</si>
  <si>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</si>
  <si>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</si>
  <si>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</si>
  <si>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</si>
  <si>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</si>
  <si>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</si>
  <si>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</si>
  <si>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</si>
  <si>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</si>
  <si>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</si>
  <si>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</si>
  <si>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</si>
  <si>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</si>
  <si>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</si>
  <si>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</si>
  <si>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</si>
  <si>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</si>
  <si>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</si>
  <si>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</si>
  <si>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</si>
  <si>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</si>
  <si>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</si>
  <si>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</si>
  <si>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</si>
  <si>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</si>
  <si>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</si>
  <si>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</si>
  <si>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</si>
  <si>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</si>
  <si>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</si>
  <si>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</si>
  <si>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</si>
  <si>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</si>
  <si>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</si>
  <si>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</si>
  <si>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</si>
  <si>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</si>
  <si>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</si>
  <si>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</si>
  <si>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</si>
  <si>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</si>
  <si>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</si>
  <si>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</si>
  <si>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</si>
  <si>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</si>
  <si>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</si>
  <si>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</si>
  <si>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</si>
  <si>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</si>
  <si>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</si>
  <si>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</si>
  <si>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</si>
  <si>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</si>
  <si>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</si>
  <si>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</si>
  <si>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</si>
  <si>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</si>
  <si>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</si>
  <si>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</si>
  <si>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</si>
  <si>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</si>
  <si>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</si>
  <si>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</si>
  <si>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</si>
  <si>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</si>
  <si>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</si>
  <si>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</si>
  <si>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</si>
  <si>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</si>
  <si>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</si>
  <si>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</si>
  <si>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</si>
  <si>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</si>
  <si>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</si>
  <si>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</si>
  <si>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</si>
  <si>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</si>
  <si>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</si>
  <si>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</si>
  <si>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</si>
  <si>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</si>
  <si>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</si>
  <si>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</si>
  <si>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</si>
  <si>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</si>
  <si>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</si>
  <si>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</si>
  <si>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</si>
  <si>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</si>
  <si>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</si>
  <si>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</si>
  <si>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</si>
  <si>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</si>
  <si>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</si>
  <si>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</si>
  <si>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</si>
  <si>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</si>
  <si>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</si>
  <si>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</si>
  <si>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</si>
  <si>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</si>
  <si>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</si>
  <si>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</si>
  <si>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</si>
  <si>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</si>
  <si>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</si>
  <si>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</si>
  <si>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</si>
  <si>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</si>
  <si>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</si>
  <si>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</si>
  <si>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</si>
  <si>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</si>
  <si>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</si>
  <si>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</si>
  <si>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</si>
  <si>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</si>
  <si>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</si>
  <si>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</si>
  <si>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</si>
  <si>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</si>
  <si>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</si>
  <si>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</si>
  <si>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</si>
  <si>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</si>
  <si>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</si>
  <si>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</si>
  <si>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</si>
  <si>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</si>
  <si>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</si>
  <si>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</si>
  <si>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</si>
  <si>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</si>
  <si>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</si>
  <si>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</si>
  <si>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</si>
  <si>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</si>
  <si>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</si>
  <si>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</si>
  <si>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</si>
  <si>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</si>
  <si>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</si>
  <si>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</si>
  <si>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</si>
  <si>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</si>
  <si>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</si>
  <si>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</si>
  <si>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</si>
  <si>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</si>
  <si>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</si>
  <si>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</si>
  <si>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</si>
  <si>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</si>
  <si>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</si>
  <si>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</si>
  <si>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</si>
  <si>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</si>
  <si>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</si>
  <si>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</si>
  <si>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</si>
  <si>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</si>
  <si>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</si>
  <si>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</si>
  <si>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</si>
  <si>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</si>
  <si>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</si>
  <si>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</si>
  <si>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</si>
  <si>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</si>
  <si>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</si>
  <si>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</si>
  <si>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</si>
  <si>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</si>
  <si>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</si>
  <si>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</si>
  <si>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</si>
  <si>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</si>
  <si>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</si>
  <si>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</si>
  <si>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</si>
  <si>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</si>
  <si>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</si>
  <si>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</si>
  <si>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</si>
  <si>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</si>
  <si>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</si>
  <si>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</si>
  <si>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</si>
  <si>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</si>
  <si>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</si>
  <si>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</si>
  <si>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</si>
  <si>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</si>
  <si>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</si>
  <si>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</si>
  <si>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</si>
  <si>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</si>
  <si>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</si>
  <si>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</si>
  <si>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</si>
  <si>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</si>
  <si>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</si>
  <si>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</si>
  <si>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</si>
  <si>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</si>
  <si>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</si>
  <si>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</si>
  <si>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</si>
  <si>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</si>
  <si>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</si>
  <si>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</si>
  <si>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</si>
  <si>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</si>
  <si>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</si>
  <si>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</si>
  <si>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</si>
  <si>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</si>
  <si>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</si>
  <si>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</si>
  <si>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</si>
  <si>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</si>
  <si>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</si>
  <si>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</si>
  <si>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</si>
  <si>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</si>
  <si>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</si>
  <si>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</si>
  <si>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</si>
  <si>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</si>
  <si>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</si>
  <si>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</si>
  <si>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</si>
  <si>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</si>
  <si>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</si>
  <si>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</si>
  <si>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</si>
  <si>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</si>
  <si>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</si>
  <si>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</si>
  <si>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</si>
  <si>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</si>
  <si>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</si>
  <si>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</si>
  <si>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</si>
  <si>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</si>
  <si>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</si>
  <si>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</si>
  <si>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</si>
  <si>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</si>
  <si>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</si>
  <si>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</si>
  <si>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</si>
  <si>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</si>
  <si>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</si>
  <si>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</si>
  <si>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</si>
  <si>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</si>
  <si>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</si>
  <si>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</si>
  <si>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</si>
  <si>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</si>
  <si>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</si>
  <si>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</si>
  <si>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</si>
  <si>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</si>
  <si>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</si>
  <si>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</si>
  <si>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</si>
  <si>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</si>
  <si>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</si>
  <si>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</si>
  <si>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</si>
  <si>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</si>
  <si>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</si>
  <si>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</si>
  <si>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</si>
  <si>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</si>
  <si>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</si>
  <si>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</si>
  <si>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</si>
  <si>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</si>
  <si>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</si>
  <si>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</si>
  <si>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</si>
  <si>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</si>
  <si>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</si>
  <si>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</si>
  <si>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</si>
  <si>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</si>
  <si>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</si>
  <si>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</si>
  <si>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</si>
  <si>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</si>
  <si>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</si>
  <si>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</si>
  <si>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</si>
  <si>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</si>
  <si>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</si>
  <si>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</si>
  <si>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</si>
  <si>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</si>
  <si>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</si>
  <si>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</si>
  <si>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</si>
  <si>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</si>
  <si>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</si>
  <si>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</si>
  <si>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</si>
  <si>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</si>
  <si>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</si>
  <si>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</si>
  <si>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</si>
  <si>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</si>
  <si>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</si>
  <si>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</si>
  <si>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</si>
  <si>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</si>
  <si>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</si>
  <si>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</si>
  <si>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</si>
  <si>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</si>
  <si>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</si>
  <si>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</si>
  <si>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</si>
  <si>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</si>
  <si>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</si>
  <si>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</si>
  <si>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</si>
  <si>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</si>
  <si>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</si>
  <si>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</si>
  <si>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</si>
  <si>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</si>
  <si>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</si>
  <si>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</si>
  <si>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</si>
  <si>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</si>
  <si>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</si>
  <si>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</si>
  <si>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</si>
  <si>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</si>
  <si>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</si>
  <si>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</si>
  <si>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</si>
  <si>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</si>
  <si>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</si>
  <si>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</si>
  <si>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</si>
  <si>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</si>
  <si>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</si>
  <si>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</si>
  <si>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</si>
  <si>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</si>
  <si>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</si>
  <si>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</si>
  <si>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</si>
  <si>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</si>
  <si>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</si>
  <si>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</si>
  <si>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</si>
  <si>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</si>
  <si>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</si>
  <si>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</si>
  <si>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</si>
  <si>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</si>
  <si>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</si>
  <si>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</si>
  <si>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</si>
  <si>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</si>
  <si>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</si>
  <si>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</si>
  <si>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</si>
  <si>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</si>
  <si>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</si>
  <si>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</si>
  <si>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</si>
  <si>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</si>
  <si>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</si>
  <si>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</si>
  <si>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</si>
  <si>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</si>
  <si>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</si>
  <si>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</si>
  <si>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</si>
  <si>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</si>
  <si>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</si>
  <si>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</si>
  <si>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</si>
  <si>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</si>
  <si>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</si>
  <si>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</si>
  <si>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</si>
  <si>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</si>
  <si>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</si>
  <si>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</si>
  <si>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</si>
  <si>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</si>
  <si>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</si>
  <si>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</si>
  <si>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</si>
  <si>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</si>
  <si>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</si>
  <si>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</si>
  <si>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</si>
  <si>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</si>
  <si>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</si>
  <si>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</si>
  <si>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</si>
  <si>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</si>
  <si>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</si>
  <si>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</si>
  <si>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</si>
  <si>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</si>
  <si>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</si>
  <si>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</si>
  <si>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</si>
  <si>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</si>
  <si>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</si>
  <si>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</si>
  <si>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</si>
  <si>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</si>
  <si>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</si>
  <si>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</si>
  <si>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</si>
  <si>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</si>
  <si>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</si>
  <si>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</si>
  <si>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</si>
  <si>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</si>
  <si>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</si>
  <si>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</si>
  <si>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</si>
  <si>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</si>
  <si>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</si>
  <si>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</si>
  <si>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</si>
  <si>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</si>
  <si>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</si>
  <si>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</si>
  <si>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</si>
  <si>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</si>
  <si>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</si>
  <si>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</si>
  <si>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</si>
  <si>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</si>
  <si>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</si>
  <si>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</si>
  <si>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</si>
  <si>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</si>
  <si>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</si>
  <si>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</si>
  <si>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</si>
  <si>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</si>
  <si>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</si>
  <si>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</si>
  <si>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</si>
  <si>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</si>
  <si>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</si>
  <si>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</si>
  <si>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</si>
  <si>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</si>
  <si>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</si>
  <si>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</si>
  <si>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</si>
  <si>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</si>
  <si>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</si>
  <si>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</si>
  <si>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</si>
  <si>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</si>
  <si>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</si>
  <si>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</si>
  <si>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</si>
  <si>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</si>
  <si>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</si>
  <si>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</si>
  <si>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</si>
  <si>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</si>
  <si>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</si>
  <si>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</si>
  <si>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</si>
  <si>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</si>
  <si>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</si>
  <si>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</si>
  <si>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</si>
  <si>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</si>
  <si>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</si>
  <si>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</si>
  <si>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</si>
  <si>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</si>
  <si>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</si>
  <si>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</si>
  <si>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</si>
  <si>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</si>
  <si>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</si>
  <si>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</si>
  <si>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</si>
  <si>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</si>
  <si>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</si>
  <si>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</si>
  <si>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</si>
  <si>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</si>
  <si>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</si>
  <si>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</si>
  <si>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</si>
  <si>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</si>
  <si>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</si>
  <si>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</si>
  <si>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</si>
  <si>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</si>
  <si>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</si>
  <si>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</si>
  <si>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</si>
  <si>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</si>
  <si>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</si>
  <si>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</si>
  <si>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</si>
  <si>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</si>
  <si>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</si>
  <si>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</si>
  <si>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</si>
  <si>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</si>
  <si>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</si>
  <si>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</si>
  <si>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</si>
  <si>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</si>
  <si>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</si>
  <si>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</si>
  <si>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</si>
  <si>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</si>
  <si>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</si>
  <si>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</si>
  <si>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</si>
  <si>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</si>
  <si>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</si>
  <si>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</si>
  <si>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</si>
  <si>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</si>
  <si>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</si>
  <si>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</si>
  <si>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</si>
  <si>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</si>
  <si>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</si>
  <si>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</si>
  <si>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</si>
  <si>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</si>
  <si>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</si>
  <si>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</si>
  <si>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</si>
  <si>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</si>
  <si>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</si>
  <si>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</si>
  <si>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</si>
  <si>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</si>
  <si>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</si>
  <si>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</si>
  <si>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</si>
  <si>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</si>
  <si>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</si>
  <si>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</si>
  <si>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</si>
  <si>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</si>
  <si>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</si>
  <si>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</si>
  <si>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</si>
  <si>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</si>
  <si>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</si>
  <si>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</si>
  <si>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</si>
  <si>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</si>
  <si>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</si>
  <si>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</si>
  <si>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</si>
  <si>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</si>
  <si>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</si>
  <si>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</si>
  <si>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</si>
  <si>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</si>
  <si>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</si>
  <si>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</si>
  <si>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</si>
  <si>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</si>
  <si>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</si>
  <si>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</si>
  <si>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</si>
  <si>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</si>
  <si>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</si>
  <si>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</si>
  <si>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</si>
  <si>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</si>
  <si>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</si>
  <si>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</si>
  <si>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</si>
  <si>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</si>
  <si>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</si>
  <si>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</si>
  <si>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</si>
  <si>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</si>
  <si>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</si>
  <si>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</si>
  <si>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</si>
  <si>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</si>
  <si>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</si>
  <si>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</si>
  <si>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</si>
  <si>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</si>
  <si>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</si>
  <si>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</si>
  <si>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</si>
  <si>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</si>
  <si>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</si>
  <si>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</si>
  <si>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</si>
  <si>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</si>
  <si>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</si>
  <si>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</si>
  <si>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</si>
  <si>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</si>
  <si>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</si>
  <si>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</si>
  <si>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</si>
  <si>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</si>
  <si>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</si>
  <si>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</si>
  <si>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</si>
  <si>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</si>
  <si>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</si>
  <si>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</si>
  <si>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</si>
  <si>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</si>
  <si>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</si>
  <si>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</si>
  <si>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</si>
  <si>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</si>
  <si>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</si>
  <si>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</si>
  <si>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</si>
  <si>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</si>
  <si>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</si>
  <si>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</si>
  <si>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</si>
  <si>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</si>
  <si>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</si>
  <si>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</si>
  <si>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</si>
  <si>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</si>
  <si>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</si>
  <si>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</si>
  <si>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</si>
  <si>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</si>
  <si>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</si>
  <si>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</si>
  <si>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</si>
  <si>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</si>
  <si>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</si>
  <si>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</si>
  <si>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</si>
  <si>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</si>
  <si>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</si>
  <si>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</si>
  <si>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</si>
  <si>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</si>
  <si>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</si>
  <si>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</si>
  <si>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</si>
  <si>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</si>
  <si>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</si>
  <si>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</si>
  <si>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</si>
  <si>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</si>
  <si>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</si>
  <si>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</si>
  <si>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</si>
  <si>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</si>
  <si>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</si>
  <si>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</si>
  <si>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</si>
  <si>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</si>
  <si>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</si>
  <si>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</si>
  <si>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</si>
  <si>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</si>
  <si>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</si>
  <si>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</si>
  <si>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</si>
  <si>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</si>
  <si>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</si>
  <si>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</si>
  <si>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</si>
  <si>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</si>
  <si>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</si>
  <si>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</si>
  <si>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</si>
  <si>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</si>
  <si>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</si>
  <si>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</si>
  <si>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</si>
  <si>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</si>
  <si>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</si>
  <si>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</si>
  <si>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</si>
  <si>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</si>
  <si>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</si>
  <si>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</si>
  <si>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</si>
  <si>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</si>
  <si>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</si>
  <si>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</si>
  <si>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</si>
  <si>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</si>
  <si>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</si>
  <si>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</si>
  <si>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</si>
  <si>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</si>
  <si>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</si>
  <si>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</si>
  <si>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</si>
  <si>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</si>
  <si>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</si>
  <si>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</si>
  <si>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</si>
  <si>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</si>
  <si>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</si>
  <si>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</si>
  <si>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</si>
  <si>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</si>
  <si>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</si>
  <si>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</si>
  <si>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</si>
  <si>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</si>
  <si>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</si>
  <si>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</si>
  <si>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</si>
  <si>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</si>
  <si>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</si>
  <si>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</si>
  <si>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</si>
  <si>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</si>
  <si>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</si>
  <si>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</si>
  <si>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</si>
  <si>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</si>
  <si>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</si>
  <si>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</si>
  <si>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</si>
  <si>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</si>
  <si>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</si>
  <si>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</si>
  <si>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</si>
  <si>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</si>
  <si>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</si>
  <si>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</si>
  <si>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</si>
  <si>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</si>
  <si>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</si>
  <si>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</si>
  <si>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</si>
  <si>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</si>
  <si>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</si>
  <si>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</si>
  <si>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</si>
  <si>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</si>
  <si>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</si>
  <si>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</si>
  <si>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</si>
  <si>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</si>
  <si>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</si>
  <si>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</si>
  <si>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</si>
  <si>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</si>
  <si>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</si>
  <si>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</si>
  <si>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</si>
  <si>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</si>
  <si>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</si>
  <si>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</si>
  <si>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</si>
  <si>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</si>
  <si>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</si>
  <si>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</si>
  <si>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</si>
  <si>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</si>
  <si>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</si>
  <si>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</si>
  <si>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</si>
  <si>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</si>
  <si>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</si>
  <si>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</si>
  <si>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</si>
  <si>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</si>
  <si>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</si>
  <si>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</si>
  <si>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</si>
  <si>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</si>
  <si>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</si>
  <si>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</si>
  <si>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</si>
  <si>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</si>
  <si>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</si>
  <si>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</si>
  <si>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</si>
  <si>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</si>
  <si>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</si>
  <si>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</si>
  <si>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</si>
  <si>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</si>
  <si>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</si>
  <si>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</si>
  <si>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</si>
  <si>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</si>
  <si>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</si>
  <si>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</si>
  <si>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</si>
  <si>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</si>
  <si>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</si>
  <si>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</si>
  <si>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</si>
  <si>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</si>
  <si>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</si>
  <si>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</si>
  <si>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</si>
  <si>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</si>
  <si>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</si>
  <si>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</si>
  <si>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</si>
  <si>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</si>
  <si>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</si>
  <si>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</si>
  <si>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</si>
  <si>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</si>
  <si>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</si>
  <si>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</si>
  <si>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</si>
  <si>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</si>
  <si>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</si>
  <si>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</si>
  <si>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</si>
  <si>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</si>
  <si>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</si>
  <si>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</si>
  <si>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</si>
  <si>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</si>
  <si>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</si>
  <si>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</si>
  <si>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</si>
  <si>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</si>
  <si>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</si>
  <si>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</si>
  <si>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</si>
  <si>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</si>
  <si>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</si>
  <si>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</si>
  <si>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</si>
  <si>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</si>
  <si>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</si>
  <si>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</si>
  <si>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</si>
  <si>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</si>
  <si>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</si>
  <si>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</si>
  <si>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</si>
  <si>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</si>
  <si>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</si>
  <si>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</si>
  <si>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</si>
  <si>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</si>
  <si>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</si>
  <si>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</si>
  <si>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</si>
  <si>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</si>
  <si>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</si>
  <si>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</si>
  <si>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</si>
  <si>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</si>
  <si>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</si>
  <si>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</si>
  <si>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</si>
  <si>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</si>
  <si>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</si>
  <si>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</si>
  <si>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</si>
  <si>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</si>
  <si>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</si>
  <si>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</si>
  <si>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</si>
  <si>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</si>
  <si>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</si>
  <si>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</si>
  <si>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</si>
  <si>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</si>
  <si>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</si>
  <si>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</si>
  <si>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</si>
  <si>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</si>
  <si>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</si>
  <si>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</si>
  <si>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</si>
  <si>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</si>
  <si>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</si>
  <si>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</si>
  <si>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</si>
  <si>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</si>
  <si>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</si>
  <si>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</si>
  <si>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</si>
  <si>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</si>
  <si>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</si>
  <si>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</si>
  <si>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</si>
  <si>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</si>
  <si>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</si>
  <si>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</si>
  <si>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</si>
  <si>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</si>
  <si>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</si>
  <si>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</si>
  <si>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</si>
  <si>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</si>
  <si>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</si>
  <si>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</si>
  <si>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</si>
  <si>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</si>
  <si>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</si>
  <si>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</si>
  <si>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</si>
  <si>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</si>
  <si>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</si>
  <si>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</si>
  <si>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</si>
  <si>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</si>
  <si>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</si>
  <si>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</si>
  <si>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</si>
  <si>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</si>
  <si>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</si>
  <si>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</si>
  <si>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</si>
  <si>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</si>
  <si>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</si>
  <si>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</si>
  <si>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</si>
  <si>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</si>
  <si>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</si>
  <si>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</si>
  <si>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</si>
  <si>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</si>
  <si>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</si>
  <si>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</si>
  <si>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</si>
  <si>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</si>
  <si>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</si>
  <si>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</si>
  <si>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</si>
  <si>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</si>
  <si>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</si>
  <si>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</si>
  <si>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</si>
  <si>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</si>
  <si>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</si>
  <si>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</si>
  <si>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</si>
  <si>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</si>
  <si>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</si>
  <si>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</si>
  <si>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</si>
  <si>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</si>
  <si>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</si>
  <si>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</si>
  <si>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</si>
  <si>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</si>
  <si>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</si>
  <si>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</si>
  <si>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</si>
  <si>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</si>
  <si>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</si>
  <si>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</si>
  <si>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</si>
  <si>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</si>
  <si>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</si>
  <si>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</si>
  <si>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</si>
  <si>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</si>
  <si>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</si>
  <si>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</si>
  <si>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</si>
  <si>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</si>
  <si>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</si>
  <si>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</si>
  <si>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</si>
  <si>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</si>
  <si>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</si>
  <si>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</si>
  <si>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</si>
  <si>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</si>
  <si>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</si>
  <si>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</si>
  <si>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</si>
  <si>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</si>
  <si>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</si>
  <si>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</si>
  <si>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</si>
  <si>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</si>
  <si>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</si>
  <si>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</si>
  <si>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</si>
  <si>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</si>
  <si>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</si>
  <si>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</si>
  <si>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</si>
  <si>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</si>
  <si>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</si>
  <si>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</si>
  <si>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</si>
  <si>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</si>
  <si>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</si>
  <si>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</si>
  <si>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</si>
  <si>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</si>
  <si>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</si>
  <si>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</si>
  <si>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</si>
  <si>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</si>
  <si>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</si>
  <si>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</si>
  <si>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</si>
  <si>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</si>
  <si>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</si>
  <si>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</si>
  <si>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</si>
  <si>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</si>
  <si>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</si>
  <si>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</si>
  <si>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</si>
  <si>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</si>
  <si>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</si>
  <si>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</si>
  <si>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</si>
  <si>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</si>
  <si>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</si>
  <si>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</si>
  <si>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</si>
  <si>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</si>
  <si>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</si>
  <si>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</si>
  <si>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</si>
  <si>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</si>
  <si>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</si>
  <si>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</si>
  <si>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</si>
  <si>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</si>
  <si>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</si>
  <si>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</si>
  <si>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</si>
  <si>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</si>
  <si>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</si>
  <si>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</si>
  <si>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</si>
  <si>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</si>
  <si>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</si>
  <si>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</si>
  <si>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</si>
  <si>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</si>
  <si>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</si>
  <si>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</si>
  <si>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</si>
  <si>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</si>
  <si>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</si>
  <si>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</si>
  <si>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</si>
  <si>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</si>
  <si>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</si>
  <si>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</si>
  <si>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</si>
  <si>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</si>
  <si>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</si>
  <si>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</si>
  <si>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</si>
  <si>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</si>
  <si>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</si>
  <si>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</si>
  <si>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</si>
  <si>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</si>
  <si>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</si>
  <si>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</si>
  <si>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</si>
  <si>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</si>
  <si>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</si>
  <si>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</si>
  <si>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</si>
  <si>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</si>
  <si>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</si>
  <si>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</si>
  <si>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</si>
  <si>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</si>
  <si>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</si>
  <si>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</si>
  <si>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</si>
  <si>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</si>
  <si>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</si>
  <si>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</si>
  <si>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</si>
  <si>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</si>
  <si>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</si>
  <si>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</si>
  <si>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</si>
  <si>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</si>
  <si>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</si>
  <si>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</si>
  <si>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</si>
  <si>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</si>
  <si>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</si>
  <si>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</si>
  <si>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</si>
  <si>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</si>
  <si>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</si>
  <si>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</si>
  <si>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</si>
  <si>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</si>
  <si>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</si>
  <si>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</si>
  <si>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</si>
  <si>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</si>
  <si>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</si>
  <si>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</si>
  <si>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</si>
  <si>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</si>
  <si>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</si>
  <si>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</si>
  <si>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</si>
  <si>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</si>
  <si>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</si>
  <si>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</si>
  <si>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</si>
  <si>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</si>
  <si>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</si>
  <si>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</si>
  <si>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</si>
  <si>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</si>
  <si>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</si>
  <si>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</si>
  <si>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</si>
  <si>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</si>
  <si>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</si>
  <si>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</si>
  <si>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</si>
  <si>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</si>
  <si>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</si>
  <si>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</si>
  <si>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</si>
  <si>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</si>
  <si>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</si>
  <si>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</si>
  <si>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</si>
  <si>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</si>
  <si>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</si>
  <si>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</si>
  <si>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</si>
  <si>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</si>
  <si>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</si>
  <si>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</si>
  <si>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</si>
  <si>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</si>
  <si>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</si>
  <si>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</si>
  <si>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</si>
  <si>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</si>
  <si>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</si>
  <si>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</si>
  <si>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</si>
  <si>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</si>
  <si>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</si>
  <si>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</si>
  <si>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</si>
  <si>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</si>
  <si>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</si>
  <si>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</si>
  <si>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</si>
  <si>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</si>
  <si>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</si>
  <si>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</si>
  <si>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</si>
  <si>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</si>
  <si>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</si>
  <si>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</si>
  <si>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</si>
  <si>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</si>
  <si>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</si>
  <si>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</si>
  <si>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</si>
  <si>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</si>
  <si>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</si>
  <si>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</si>
  <si>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</si>
  <si>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</si>
  <si>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</si>
  <si>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</si>
  <si>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</si>
  <si>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</si>
  <si>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</si>
  <si>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</si>
  <si>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</si>
  <si>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</si>
  <si>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</si>
  <si>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</si>
  <si>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</si>
  <si>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</si>
  <si>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</si>
  <si>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</si>
  <si>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</si>
  <si>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</si>
  <si>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</si>
  <si>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</si>
  <si>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</si>
  <si>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</si>
  <si>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</si>
  <si>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</si>
  <si>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</si>
  <si>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</si>
  <si>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</si>
  <si>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</si>
  <si>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</si>
  <si>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</si>
  <si>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</si>
  <si>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</si>
  <si>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</si>
  <si>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</si>
  <si>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</si>
  <si>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</si>
  <si>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</si>
  <si>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</si>
  <si>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</si>
  <si>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</si>
  <si>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</si>
  <si>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</si>
  <si>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</si>
  <si>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</si>
  <si>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</si>
  <si>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</si>
  <si>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</si>
  <si>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</si>
  <si>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</si>
  <si>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</si>
  <si>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</si>
  <si>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</si>
  <si>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</si>
  <si>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</si>
  <si>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</si>
  <si>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</si>
  <si>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</si>
  <si>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</si>
  <si>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</si>
  <si>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</si>
  <si>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</si>
  <si>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</si>
  <si>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</si>
  <si>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</si>
  <si>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</si>
  <si>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</si>
  <si>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</si>
  <si>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</si>
  <si>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</si>
  <si>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</si>
  <si>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</si>
  <si>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</si>
  <si>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</si>
  <si>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</si>
  <si>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</si>
  <si>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</si>
  <si>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</si>
  <si>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</si>
  <si>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</si>
  <si>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</si>
  <si>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</si>
  <si>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</si>
  <si>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</si>
  <si>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</si>
  <si>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</si>
  <si>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</si>
  <si>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</si>
  <si>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</si>
  <si>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</si>
  <si>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</si>
  <si>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</si>
  <si>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</si>
  <si>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</si>
  <si>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</si>
  <si>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</si>
  <si>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</si>
  <si>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</si>
  <si>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</si>
  <si>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</si>
  <si>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</si>
  <si>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</si>
  <si>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</si>
  <si>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</si>
  <si>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</si>
  <si>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</si>
  <si>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</si>
  <si>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</si>
  <si>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</si>
  <si>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</si>
  <si>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</si>
  <si>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</si>
  <si>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</si>
  <si>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</si>
  <si>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</si>
  <si>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</si>
  <si>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</si>
  <si>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</si>
  <si>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</si>
  <si>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</si>
  <si>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</si>
  <si>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</si>
  <si>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</si>
  <si>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</si>
  <si>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</si>
  <si>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</si>
  <si>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</si>
  <si>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</si>
  <si>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</si>
  <si>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</si>
  <si>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</si>
  <si>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</si>
  <si>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</si>
  <si>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</si>
  <si>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</si>
  <si>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</si>
  <si>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</si>
  <si>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</si>
  <si>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</si>
  <si>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</si>
  <si>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</si>
  <si>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</si>
  <si>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</si>
  <si>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</si>
  <si>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</si>
  <si>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</si>
  <si>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</si>
  <si>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</si>
  <si>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</si>
  <si>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</si>
  <si>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</si>
  <si>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</si>
  <si>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</si>
  <si>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</si>
  <si>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</si>
  <si>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</si>
  <si>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</si>
  <si>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</si>
  <si>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</si>
  <si>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</si>
  <si>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</si>
  <si>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</si>
  <si>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</si>
  <si>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</si>
  <si>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</si>
  <si>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</si>
  <si>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</si>
  <si>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</si>
  <si>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</si>
  <si>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</si>
  <si>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</si>
  <si>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</si>
  <si>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</si>
  <si>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</si>
  <si>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</si>
  <si>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</si>
  <si>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</si>
  <si>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</si>
  <si>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</si>
  <si>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</si>
  <si>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</si>
  <si>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</si>
  <si>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</si>
  <si>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</si>
  <si>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</si>
  <si>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</si>
  <si>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</si>
  <si>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</si>
  <si>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</si>
  <si>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</si>
  <si>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</si>
  <si>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</si>
  <si>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</si>
  <si>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</si>
  <si>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</si>
  <si>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</si>
  <si>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</si>
  <si>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</si>
  <si>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</si>
  <si>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</si>
  <si>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</si>
  <si>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</si>
  <si>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</si>
  <si>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</si>
  <si>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</si>
  <si>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</si>
  <si>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</si>
  <si>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</si>
  <si>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</si>
  <si>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</si>
  <si>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</si>
  <si>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</si>
  <si>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</si>
  <si>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</si>
  <si>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</si>
  <si>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</si>
  <si>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</si>
  <si>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</si>
  <si>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</si>
  <si>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</si>
  <si>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</si>
  <si>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</si>
  <si>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</si>
  <si>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</si>
  <si>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</si>
  <si>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</si>
  <si>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</si>
  <si>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</si>
  <si>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</si>
  <si>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</si>
  <si>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</si>
  <si>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</si>
  <si>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</si>
  <si>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</si>
  <si>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</si>
  <si>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</si>
  <si>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</si>
  <si>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</si>
  <si>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</si>
  <si>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</si>
  <si>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</si>
  <si>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</si>
  <si>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</si>
  <si>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</si>
  <si>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</si>
  <si>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</si>
  <si>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</si>
  <si>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</si>
  <si>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</si>
  <si>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</si>
  <si>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</si>
  <si>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</si>
  <si>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</si>
  <si>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</si>
  <si>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</si>
  <si>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</si>
  <si>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</si>
  <si>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</si>
  <si>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</si>
  <si>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</si>
  <si>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</si>
  <si>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</si>
  <si>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</si>
  <si>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</si>
  <si>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</si>
  <si>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</si>
  <si>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</si>
  <si>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</si>
  <si>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</si>
  <si>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</si>
  <si>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</si>
  <si>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</si>
  <si>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</si>
  <si>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</si>
  <si>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</si>
  <si>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</si>
  <si>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</si>
  <si>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</si>
  <si>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</si>
  <si>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</si>
  <si>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</si>
  <si>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</si>
  <si>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</si>
  <si>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</si>
  <si>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</si>
  <si>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</si>
  <si>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</si>
  <si>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</si>
  <si>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</si>
  <si>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</si>
  <si>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</si>
  <si>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</si>
  <si>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</si>
  <si>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</si>
  <si>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</si>
  <si>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</si>
  <si>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</si>
  <si>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</si>
  <si>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</si>
  <si>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</si>
  <si>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</si>
  <si>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</si>
  <si>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</si>
  <si>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</si>
  <si>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</si>
  <si>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</si>
  <si>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</si>
  <si>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</si>
  <si>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</si>
  <si>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</si>
  <si>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</si>
  <si>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</si>
  <si>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</si>
  <si>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</si>
  <si>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</si>
  <si>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</si>
  <si>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</si>
  <si>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</si>
  <si>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</si>
  <si>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</si>
  <si>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</si>
  <si>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</si>
  <si>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</si>
  <si>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</si>
  <si>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</si>
  <si>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</si>
  <si>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</si>
  <si>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</si>
  <si>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</si>
  <si>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</si>
  <si>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</si>
  <si>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</si>
  <si>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</si>
  <si>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</si>
  <si>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</si>
  <si>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</si>
  <si>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</si>
  <si>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</si>
  <si>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</si>
  <si>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</si>
  <si>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</si>
  <si>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</si>
  <si>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</si>
  <si>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</si>
  <si>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</si>
  <si>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</si>
  <si>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</si>
  <si>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</si>
  <si>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</si>
  <si>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</si>
  <si>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</si>
  <si>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</si>
  <si>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</si>
  <si>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</si>
  <si>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</si>
  <si>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</si>
  <si>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</si>
  <si>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</si>
  <si>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</si>
  <si>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</si>
  <si>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</si>
  <si>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</si>
  <si>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</si>
  <si>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</si>
  <si>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</si>
  <si>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</si>
  <si>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</si>
  <si>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</si>
  <si>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</si>
  <si>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</si>
  <si>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</si>
  <si>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</si>
  <si>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</si>
  <si>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</si>
  <si>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</si>
  <si>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</si>
  <si>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</si>
  <si>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</si>
  <si>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</si>
  <si>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</si>
  <si>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</si>
  <si>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</si>
  <si>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</si>
  <si>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</si>
  <si>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</si>
  <si>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</si>
  <si>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</si>
  <si>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</si>
  <si>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</si>
  <si>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</si>
  <si>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</si>
  <si>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</si>
  <si>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</si>
  <si>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</si>
  <si>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</si>
  <si>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</si>
  <si>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</si>
  <si>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</si>
  <si>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</si>
  <si>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</si>
  <si>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</si>
  <si>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</si>
  <si>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</si>
  <si>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</si>
  <si>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</si>
  <si>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</si>
  <si>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</si>
  <si>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</si>
  <si>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</si>
  <si>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</si>
  <si>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</si>
  <si>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</si>
  <si>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</si>
  <si>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</si>
  <si>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</si>
  <si>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</si>
  <si>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</si>
  <si>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</si>
  <si>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</si>
  <si>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</si>
  <si>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</si>
  <si>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</si>
  <si>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</si>
  <si>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</si>
  <si>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</si>
  <si>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</si>
  <si>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</si>
  <si>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</si>
  <si>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</si>
  <si>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</si>
  <si>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</si>
  <si>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</si>
  <si>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</si>
  <si>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</si>
  <si>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</si>
  <si>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</si>
  <si>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</si>
  <si>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</si>
  <si>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</si>
  <si>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</si>
  <si>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</si>
  <si>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</si>
  <si>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</si>
  <si>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</si>
  <si>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</si>
  <si>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</si>
  <si>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</si>
  <si>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</si>
  <si>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</si>
  <si>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</si>
  <si>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</si>
  <si>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</si>
  <si>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</si>
  <si>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</si>
  <si>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</si>
  <si>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</si>
  <si>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</si>
  <si>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</si>
  <si>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</si>
  <si>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</si>
  <si>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</si>
  <si>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</si>
  <si>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</si>
  <si>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</si>
  <si>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</si>
  <si>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</si>
  <si>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</si>
  <si>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</si>
  <si>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</si>
  <si>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</si>
  <si>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</si>
  <si>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</si>
  <si>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</si>
  <si>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</si>
  <si>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</si>
  <si>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</si>
  <si>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</si>
  <si>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</si>
  <si>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</si>
  <si>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</si>
  <si>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</si>
  <si>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</si>
  <si>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</si>
  <si>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</si>
  <si>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</si>
  <si>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</si>
  <si>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</si>
  <si>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</si>
  <si>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</si>
  <si>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</si>
  <si>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</si>
  <si>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</si>
  <si>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</si>
  <si>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</si>
  <si>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</si>
  <si>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</si>
  <si>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</si>
  <si>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</si>
  <si>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</si>
  <si>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</si>
  <si>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</si>
  <si>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</si>
  <si>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</si>
  <si>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</si>
  <si>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</si>
  <si>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</si>
  <si>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</si>
  <si>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</si>
  <si>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</si>
  <si>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</si>
  <si>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</si>
  <si>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</si>
  <si>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</si>
  <si>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</si>
  <si>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</si>
  <si>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</si>
  <si>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</si>
  <si>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</si>
  <si>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</si>
  <si>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</si>
  <si>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</si>
  <si>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</si>
  <si>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</si>
  <si>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</si>
  <si>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</si>
  <si>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</si>
  <si>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</si>
  <si>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</si>
  <si>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</si>
  <si>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</si>
  <si>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</si>
  <si>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</si>
  <si>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</si>
  <si>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</si>
  <si>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</si>
  <si>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</si>
  <si>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</si>
  <si>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</si>
  <si>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</si>
  <si>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</si>
  <si>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</si>
  <si>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</si>
  <si>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</si>
  <si>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</si>
  <si>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</si>
  <si>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</si>
  <si>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</si>
  <si>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</si>
  <si>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</si>
  <si>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</si>
  <si>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</si>
  <si>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</si>
  <si>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</si>
  <si>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</si>
  <si>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</si>
  <si>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</si>
  <si>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</si>
  <si>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</si>
  <si>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</si>
  <si>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</si>
  <si>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</si>
  <si>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</si>
  <si>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</si>
  <si>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</si>
  <si>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</si>
  <si>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</si>
  <si>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</si>
  <si>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</si>
  <si>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</si>
  <si>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</si>
  <si>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</si>
  <si>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</si>
  <si>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</si>
  <si>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</si>
  <si>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</si>
  <si>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</si>
  <si>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</si>
  <si>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</si>
  <si>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</si>
  <si>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</si>
  <si>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</si>
  <si>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</si>
  <si>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</si>
  <si>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</si>
  <si>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</si>
  <si>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</si>
  <si>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</si>
  <si>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</si>
  <si>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</si>
  <si>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</si>
  <si>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</si>
  <si>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</si>
  <si>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</si>
  <si>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</si>
  <si>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</si>
  <si>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</si>
  <si>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</si>
  <si>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</si>
  <si>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</si>
  <si>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</si>
  <si>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</si>
  <si>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</si>
  <si>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</si>
  <si>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</si>
  <si>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</si>
  <si>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</si>
  <si>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</si>
  <si>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</si>
  <si>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</si>
  <si>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</si>
  <si>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</si>
  <si>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</si>
  <si>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</si>
  <si>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</si>
  <si>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</si>
  <si>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</si>
  <si>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</si>
  <si>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</si>
  <si>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</si>
  <si>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</si>
  <si>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</si>
  <si>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</si>
  <si>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</si>
  <si>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</si>
  <si>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</si>
  <si>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</si>
  <si>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</si>
  <si>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</si>
  <si>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</si>
  <si>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</si>
  <si>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</si>
  <si>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</si>
  <si>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</si>
  <si>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</si>
  <si>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</si>
  <si>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</si>
  <si>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</si>
  <si>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</si>
  <si>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</si>
  <si>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</si>
  <si>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</si>
  <si>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</si>
  <si>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</si>
  <si>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</si>
  <si>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</si>
  <si>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</si>
  <si>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</si>
  <si>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</si>
  <si>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</si>
  <si>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</si>
  <si>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</si>
  <si>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</si>
  <si>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</si>
  <si>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</si>
  <si>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</si>
  <si>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</si>
  <si>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</si>
  <si>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</si>
  <si>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</si>
  <si>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</si>
  <si>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</si>
  <si>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</si>
  <si>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</si>
  <si>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</si>
  <si>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</si>
  <si>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</si>
  <si>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</si>
  <si>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</si>
  <si>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</si>
  <si>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</si>
  <si>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</si>
  <si>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</si>
  <si>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</si>
  <si>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</si>
  <si>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</si>
  <si>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</si>
  <si>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</si>
  <si>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</si>
  <si>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</si>
  <si>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</si>
  <si>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</si>
  <si>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</si>
  <si>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</si>
  <si>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</si>
  <si>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</si>
  <si>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</si>
  <si>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</si>
  <si>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</si>
  <si>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</si>
  <si>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</si>
  <si>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</si>
  <si>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</si>
  <si>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</si>
  <si>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</si>
  <si>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</si>
  <si>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</si>
  <si>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</si>
  <si>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</si>
  <si>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</si>
  <si>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</si>
  <si>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</si>
  <si>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</si>
  <si>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</si>
  <si>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</si>
  <si>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</si>
  <si>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</si>
  <si>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</si>
  <si>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</si>
  <si>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</si>
  <si>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</si>
  <si>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</si>
  <si>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</si>
  <si>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</si>
  <si>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</si>
  <si>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</si>
  <si>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</si>
  <si>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</si>
  <si>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</si>
  <si>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</si>
  <si>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</si>
  <si>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</si>
  <si>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</si>
  <si>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</si>
  <si>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</si>
  <si>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</si>
  <si>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</si>
  <si>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</si>
  <si>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</si>
  <si>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</si>
  <si>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</si>
  <si>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</si>
  <si>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</si>
  <si>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</si>
  <si>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</si>
  <si>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</si>
  <si>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</si>
  <si>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</si>
  <si>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</si>
  <si>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</si>
  <si>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</si>
  <si>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</si>
  <si>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</si>
  <si>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</si>
  <si>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</si>
  <si>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</si>
  <si>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</si>
  <si>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</si>
  <si>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</si>
  <si>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</si>
  <si>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</si>
  <si>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</si>
  <si>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</si>
  <si>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</si>
  <si>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</si>
  <si>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</si>
  <si>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</si>
  <si>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</si>
  <si>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</si>
  <si>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</si>
  <si>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</si>
  <si>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</si>
  <si>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</si>
  <si>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</si>
  <si>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</si>
  <si>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</si>
  <si>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</si>
  <si>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</si>
  <si>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</si>
  <si>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</si>
  <si>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</si>
  <si>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</si>
  <si>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</si>
  <si>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</si>
  <si>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</si>
  <si>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</si>
  <si>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</si>
  <si>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</si>
  <si>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</si>
  <si>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</si>
  <si>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</si>
  <si>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</si>
  <si>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</si>
  <si>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</si>
  <si>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</si>
  <si>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</si>
  <si>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</si>
  <si>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</si>
  <si>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</si>
  <si>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</si>
  <si>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</si>
  <si>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</si>
  <si>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</si>
  <si>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</si>
  <si>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</si>
  <si>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</si>
  <si>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</si>
  <si>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</si>
  <si>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</si>
  <si>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</si>
  <si>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</si>
  <si>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</si>
  <si>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</si>
  <si>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</si>
  <si>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</si>
  <si>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</si>
  <si>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</si>
  <si>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</si>
  <si>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</si>
  <si>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</si>
  <si>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</si>
  <si>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</si>
  <si>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</si>
  <si>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</si>
  <si>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</si>
  <si>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</si>
  <si>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</si>
  <si>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</si>
  <si>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</si>
  <si>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</si>
  <si>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</si>
  <si>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</si>
  <si>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</si>
  <si>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</si>
  <si>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</si>
  <si>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</si>
  <si>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</si>
  <si>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</si>
  <si>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</si>
  <si>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</si>
  <si>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</si>
  <si>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</si>
  <si>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</si>
  <si>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</si>
  <si>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</si>
  <si>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</si>
  <si>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</si>
  <si>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</si>
  <si>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</si>
  <si>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</si>
  <si>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</si>
  <si>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</si>
  <si>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</si>
  <si>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</si>
  <si>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</si>
  <si>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</si>
  <si>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</si>
  <si>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</si>
  <si>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</si>
  <si>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</si>
  <si>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</si>
  <si>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</si>
  <si>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</si>
  <si>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</si>
  <si>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</si>
  <si>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</si>
  <si>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</si>
  <si>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</si>
  <si>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</si>
  <si>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</si>
  <si>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</si>
  <si>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</si>
  <si>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</si>
  <si>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</si>
  <si>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</si>
  <si>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</si>
  <si>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</si>
  <si>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</si>
  <si>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</si>
  <si>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</si>
  <si>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</si>
  <si>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</si>
  <si>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</si>
  <si>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</si>
  <si>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</si>
  <si>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</si>
  <si>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</si>
  <si>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</si>
  <si>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</si>
  <si>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</si>
  <si>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</si>
  <si>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</si>
  <si>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</si>
  <si>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</si>
  <si>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</si>
  <si>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</si>
  <si>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</si>
  <si>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</si>
  <si>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</si>
  <si>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</si>
  <si>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</si>
  <si>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</si>
  <si>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</si>
  <si>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</si>
  <si>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</si>
  <si>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</si>
  <si>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</si>
  <si>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</si>
  <si>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</si>
  <si>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</si>
  <si>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</si>
  <si>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</si>
  <si>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</si>
  <si>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</si>
  <si>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</si>
  <si>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</si>
  <si>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</si>
  <si>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</si>
  <si>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</si>
  <si>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</si>
  <si>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</si>
  <si>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</si>
  <si>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</si>
  <si>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</si>
  <si>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</si>
  <si>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</si>
  <si>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</si>
  <si>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</si>
  <si>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</si>
  <si>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</si>
  <si>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</si>
  <si>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</si>
  <si>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</si>
  <si>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</si>
  <si>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</si>
  <si>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</si>
  <si>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</si>
  <si>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</si>
  <si>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</si>
  <si>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</si>
  <si>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</si>
  <si>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</si>
  <si>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</si>
  <si>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</si>
  <si>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</si>
  <si>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</si>
  <si>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</si>
  <si>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</si>
  <si>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</si>
  <si>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</si>
  <si>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</si>
  <si>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</si>
  <si>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</si>
  <si>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</si>
  <si>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</si>
  <si>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</si>
  <si>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</si>
  <si>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</si>
  <si>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</si>
  <si>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</si>
  <si>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</si>
  <si>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</si>
  <si>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</si>
  <si>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</si>
  <si>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</si>
  <si>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</si>
  <si>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</si>
  <si>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</si>
  <si>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</si>
  <si>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</si>
  <si>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</si>
  <si>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</si>
  <si>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</si>
  <si>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</si>
  <si>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</si>
  <si>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</si>
  <si>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</si>
  <si>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</si>
  <si>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</si>
  <si>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</si>
  <si>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</si>
  <si>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</si>
  <si>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</si>
  <si>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</si>
  <si>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</si>
  <si>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</si>
  <si>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</si>
  <si>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</si>
  <si>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</si>
  <si>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</si>
  <si>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</si>
  <si>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</si>
  <si>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</si>
  <si>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</si>
  <si>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</si>
  <si>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</si>
  <si>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</si>
  <si>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</si>
  <si>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</si>
  <si>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</si>
  <si>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</si>
  <si>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</si>
  <si>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</si>
  <si>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</si>
  <si>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</si>
  <si>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</si>
  <si>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</si>
  <si>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</si>
  <si>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</si>
  <si>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</si>
  <si>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</si>
  <si>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</si>
  <si>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</si>
  <si>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</si>
  <si>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</si>
  <si>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</si>
  <si>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</si>
  <si>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</si>
  <si>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</si>
  <si>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</si>
  <si>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</si>
  <si>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</si>
  <si>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</si>
  <si>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</si>
  <si>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</si>
  <si>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</si>
  <si>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</si>
  <si>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</si>
  <si>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</si>
  <si>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</si>
  <si>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</si>
  <si>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</si>
  <si>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</si>
  <si>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</si>
  <si>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</si>
  <si>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</si>
  <si>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</si>
  <si>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</si>
  <si>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</si>
  <si>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</si>
  <si>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</si>
  <si>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</si>
  <si>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</si>
  <si>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</si>
  <si>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</si>
  <si>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</si>
  <si>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</si>
  <si>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</si>
  <si>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</si>
  <si>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</si>
  <si>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</si>
  <si>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</si>
  <si>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</si>
  <si>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</si>
  <si>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</si>
  <si>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</si>
  <si>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</si>
  <si>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</si>
  <si>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</si>
  <si>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</si>
  <si>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</si>
  <si>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</si>
  <si>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</si>
  <si>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</si>
  <si>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</si>
  <si>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</si>
  <si>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</si>
  <si>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</si>
  <si>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</si>
  <si>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</si>
  <si>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</si>
  <si>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</si>
  <si>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</si>
  <si>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</si>
  <si>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</si>
  <si>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</si>
  <si>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</si>
  <si>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</si>
  <si>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</si>
  <si>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</si>
  <si>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</si>
  <si>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</si>
  <si>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</si>
  <si>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</si>
  <si>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</si>
  <si>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</si>
  <si>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</si>
  <si>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</si>
  <si>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</si>
  <si>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</si>
  <si>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</si>
  <si>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</si>
  <si>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</si>
  <si>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</si>
  <si>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</si>
  <si>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</si>
  <si>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</si>
  <si>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</si>
  <si>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</si>
  <si>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</si>
  <si>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</si>
  <si>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</si>
  <si>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</si>
  <si>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</si>
  <si>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</si>
  <si>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</si>
  <si>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</si>
  <si>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</si>
  <si>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</si>
  <si>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</si>
  <si>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</si>
  <si>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</si>
  <si>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</si>
  <si>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</si>
  <si>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</si>
  <si>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</si>
  <si>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</si>
  <si>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</si>
  <si>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</si>
  <si>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</si>
  <si>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</si>
  <si>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</si>
  <si>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</si>
  <si>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</si>
  <si>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</si>
  <si>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</si>
  <si>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</si>
  <si>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</si>
  <si>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</si>
  <si>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</si>
  <si>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</si>
  <si>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</si>
  <si>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</si>
  <si>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</si>
  <si>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</si>
  <si>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</si>
  <si>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</si>
  <si>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</si>
  <si>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</si>
  <si>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</si>
  <si>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</si>
  <si>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</si>
  <si>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</si>
  <si>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</si>
  <si>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</si>
  <si>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</si>
  <si>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</si>
  <si>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</si>
  <si>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</si>
  <si>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</si>
  <si>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</si>
  <si>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</si>
  <si>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</si>
  <si>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</si>
  <si>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</si>
  <si>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</si>
  <si>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</si>
  <si>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</si>
  <si>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</si>
  <si>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</si>
  <si>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</si>
  <si>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</si>
  <si>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</si>
  <si>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</si>
  <si>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</si>
  <si>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</si>
  <si>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</si>
  <si>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</si>
  <si>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</si>
  <si>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</si>
  <si>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</si>
  <si>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</si>
  <si>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</si>
  <si>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</si>
  <si>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</si>
  <si>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</si>
  <si>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</si>
  <si>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</si>
  <si>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</si>
  <si>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</si>
  <si>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</si>
  <si>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</si>
  <si>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</si>
  <si>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</si>
  <si>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</si>
  <si>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</si>
  <si>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</si>
  <si>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</si>
  <si>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</si>
  <si>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</si>
  <si>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</si>
  <si>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</si>
  <si>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</si>
  <si>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</si>
  <si>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</si>
  <si>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</si>
  <si>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</si>
  <si>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</si>
  <si>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</si>
  <si>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</si>
  <si>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</si>
  <si>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</si>
  <si>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</si>
  <si>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</si>
  <si>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</si>
  <si>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</si>
  <si>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</si>
  <si>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</si>
  <si>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</si>
  <si>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</si>
  <si>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</si>
  <si>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</si>
  <si>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</si>
  <si>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</si>
  <si>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</si>
  <si>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</si>
  <si>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</si>
  <si>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</si>
  <si>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</si>
  <si>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</si>
  <si>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</si>
  <si>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</si>
  <si>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</si>
  <si>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</si>
  <si>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</si>
  <si>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</si>
  <si>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</si>
  <si>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</si>
  <si>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</si>
  <si>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</si>
  <si>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</si>
  <si>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</si>
  <si>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</si>
  <si>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</si>
  <si>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</si>
  <si>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</si>
  <si>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</si>
  <si>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</si>
  <si>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</si>
  <si>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</si>
  <si>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</si>
  <si>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</si>
  <si>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</si>
  <si>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</si>
  <si>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</si>
  <si>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</si>
  <si>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</si>
  <si>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</si>
  <si>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</si>
  <si>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</si>
  <si>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</si>
  <si>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</si>
  <si>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</si>
  <si>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</si>
  <si>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</si>
  <si>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</si>
  <si>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</si>
  <si>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</si>
  <si>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</si>
  <si>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</si>
  <si>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</si>
  <si>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</si>
  <si>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</si>
  <si>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</si>
  <si>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</si>
  <si>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</si>
  <si>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</si>
  <si>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</si>
  <si>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</si>
  <si>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</si>
  <si>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</si>
  <si>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</si>
  <si>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</si>
  <si>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</si>
  <si>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</si>
  <si>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</si>
  <si>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</si>
  <si>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</si>
  <si>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</si>
  <si>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</si>
  <si>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</si>
  <si>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</si>
  <si>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</si>
  <si>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</si>
  <si>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</si>
  <si>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</si>
  <si>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</si>
  <si>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</si>
  <si>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</si>
  <si>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</si>
  <si>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</si>
  <si>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</si>
  <si>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</si>
  <si>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</si>
  <si>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</si>
  <si>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</si>
  <si>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</si>
  <si>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</si>
  <si>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</si>
  <si>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</si>
  <si>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</si>
  <si>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</si>
  <si>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</si>
  <si>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</si>
  <si>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</si>
  <si>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</si>
  <si>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</si>
  <si>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</si>
  <si>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</si>
  <si>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</si>
  <si>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</si>
  <si>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</si>
  <si>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</si>
  <si>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</si>
  <si>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</si>
  <si>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</si>
  <si>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</si>
  <si>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</si>
  <si>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</si>
  <si>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</si>
  <si>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</si>
  <si>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</si>
  <si>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</si>
  <si>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</si>
  <si>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</si>
  <si>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</si>
  <si>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</si>
  <si>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</si>
  <si>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</si>
  <si>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</si>
  <si>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</si>
  <si>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</si>
  <si>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</si>
  <si>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</si>
  <si>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</si>
  <si>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</si>
  <si>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</si>
  <si>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</si>
  <si>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</si>
  <si>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</si>
  <si>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</si>
  <si>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</si>
  <si>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</si>
  <si>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</si>
  <si>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</si>
  <si>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</si>
  <si>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</si>
  <si>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</si>
  <si>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</si>
  <si>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</si>
  <si>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</si>
  <si>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</si>
  <si>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</si>
  <si>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</si>
  <si>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</si>
  <si>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</si>
  <si>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</si>
  <si>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</si>
  <si>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</si>
  <si>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</si>
  <si>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</si>
  <si>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</si>
  <si>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</si>
  <si>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</si>
  <si>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</si>
  <si>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</si>
  <si>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</si>
  <si>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</si>
  <si>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</si>
  <si>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</si>
  <si>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</si>
  <si>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</si>
  <si>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</si>
  <si>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</si>
  <si>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</si>
  <si>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</si>
  <si>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</si>
  <si>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</si>
  <si>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</si>
  <si>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</si>
  <si>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</si>
  <si>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</si>
  <si>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</si>
  <si>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</si>
  <si>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</si>
  <si>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</si>
  <si>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</si>
  <si>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</si>
  <si>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</si>
  <si>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</si>
  <si>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</si>
  <si>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</si>
  <si>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</si>
  <si>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</si>
  <si>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</si>
  <si>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</si>
  <si>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</si>
  <si>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</si>
  <si>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</si>
  <si>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</si>
  <si>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</si>
  <si>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</si>
  <si>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</si>
  <si>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</si>
  <si>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</si>
  <si>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</si>
  <si>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</si>
  <si>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</si>
  <si>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</si>
  <si>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</si>
  <si>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</si>
  <si>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</si>
  <si>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</si>
  <si>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</si>
  <si>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</si>
  <si>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</si>
  <si>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</si>
  <si>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</si>
  <si>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</si>
  <si>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</si>
  <si>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</si>
  <si>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</si>
  <si>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</si>
  <si>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</si>
  <si>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</si>
  <si>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</si>
  <si>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</si>
  <si>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</si>
  <si>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</si>
  <si>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</si>
  <si>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</si>
  <si>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</si>
  <si>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</si>
  <si>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</si>
  <si>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</si>
  <si>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</si>
  <si>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</si>
  <si>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</si>
  <si>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</si>
  <si>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</si>
  <si>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</si>
  <si>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</si>
  <si>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</si>
  <si>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</si>
  <si>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</si>
  <si>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</si>
  <si>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</si>
  <si>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</si>
  <si>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</si>
  <si>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</si>
  <si>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</si>
  <si>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</si>
  <si>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</si>
  <si>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</si>
  <si>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</si>
  <si>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</si>
  <si>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</si>
  <si>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</si>
  <si>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</si>
  <si>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</si>
  <si>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</si>
  <si>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</si>
  <si>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</si>
  <si>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</si>
  <si>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</si>
  <si>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</si>
  <si>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</si>
  <si>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</si>
  <si>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</si>
  <si>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</si>
  <si>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</si>
  <si>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</si>
  <si>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</si>
  <si>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</si>
  <si>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</si>
  <si>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</si>
  <si>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</si>
  <si>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</si>
  <si>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</si>
  <si>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</si>
  <si>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</si>
  <si>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</si>
  <si>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</si>
  <si>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</si>
  <si>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</si>
  <si>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</si>
  <si>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</si>
  <si>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</si>
  <si>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</si>
  <si>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</si>
  <si>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</si>
  <si>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</si>
  <si>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</si>
  <si>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</si>
  <si>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</si>
  <si>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</si>
  <si>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</si>
  <si>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</si>
  <si>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</si>
  <si>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</si>
  <si>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</si>
  <si>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</si>
  <si>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</si>
  <si>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</si>
  <si>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</si>
  <si>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</si>
  <si>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</si>
  <si>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</si>
  <si>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</si>
  <si>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</si>
  <si>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</si>
  <si>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</si>
  <si>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</si>
  <si>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</si>
  <si>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</si>
  <si>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</si>
  <si>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</si>
  <si>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</si>
  <si>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</si>
  <si>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</si>
  <si>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</si>
  <si>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</si>
  <si>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</si>
  <si>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</si>
  <si>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</si>
  <si>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</si>
  <si>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</si>
  <si>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</si>
  <si>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</si>
  <si>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</si>
  <si>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</si>
  <si>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</si>
  <si>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</si>
  <si>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</si>
  <si>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</si>
  <si>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</si>
  <si>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</si>
  <si>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</si>
  <si>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</si>
  <si>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</si>
  <si>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</si>
  <si>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</si>
  <si>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</si>
  <si>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</si>
  <si>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</si>
  <si>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</si>
  <si>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</si>
  <si>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</si>
  <si>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</si>
  <si>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</si>
  <si>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</si>
  <si>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</si>
  <si>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</si>
  <si>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</si>
  <si>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</si>
  <si>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</si>
  <si>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</si>
  <si>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</si>
  <si>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</si>
  <si>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</si>
  <si>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</si>
  <si>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</si>
  <si>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</si>
  <si>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</si>
  <si>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</si>
  <si>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</si>
  <si>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</si>
  <si>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</si>
  <si>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</si>
  <si>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</si>
  <si>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</si>
  <si>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</si>
  <si>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</si>
  <si>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</si>
  <si>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</si>
  <si>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</si>
  <si>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</si>
  <si>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</si>
  <si>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</si>
  <si>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</si>
  <si>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</si>
  <si>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</si>
  <si>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</si>
  <si>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</si>
  <si>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</si>
  <si>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</si>
  <si>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</si>
  <si>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</si>
  <si>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</si>
  <si>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</si>
  <si>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</si>
  <si>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</si>
  <si>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</si>
  <si>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</si>
  <si>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</si>
  <si>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</si>
  <si>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</si>
  <si>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</si>
  <si>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</si>
  <si>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</si>
  <si>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</si>
  <si>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</si>
  <si>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</si>
  <si>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</si>
  <si>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</si>
  <si>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</si>
  <si>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</si>
  <si>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</si>
  <si>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</si>
  <si>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</si>
  <si>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</si>
  <si>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</si>
  <si>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</si>
  <si>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</si>
  <si>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</si>
  <si>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</si>
  <si>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</si>
  <si>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</si>
  <si>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</si>
  <si>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</si>
  <si>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</si>
  <si>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</si>
  <si>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</si>
  <si>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</si>
  <si>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</si>
  <si>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</si>
  <si>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</si>
  <si>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</si>
  <si>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</si>
  <si>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</si>
  <si>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</si>
  <si>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</si>
  <si>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</si>
  <si>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</si>
  <si>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</si>
  <si>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</si>
  <si>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</si>
  <si>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</si>
  <si>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</si>
  <si>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</si>
  <si>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</si>
  <si>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</si>
  <si>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</si>
  <si>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</si>
  <si>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</si>
  <si>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</si>
  <si>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</si>
  <si>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</si>
  <si>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</si>
  <si>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</si>
  <si>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</si>
  <si>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</si>
  <si>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</si>
  <si>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</si>
  <si>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</si>
  <si>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</si>
  <si>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</si>
  <si>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</si>
  <si>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</si>
  <si>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</si>
  <si>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</si>
  <si>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</si>
  <si>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</si>
  <si>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</si>
  <si>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</si>
  <si>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</si>
  <si>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</si>
  <si>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</si>
  <si>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</si>
  <si>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</si>
  <si>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</si>
  <si>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</si>
  <si>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</si>
  <si>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</si>
  <si>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</si>
  <si>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</si>
  <si>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</si>
  <si>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</si>
  <si>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</si>
  <si>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</si>
  <si>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</si>
  <si>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</si>
  <si>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</si>
  <si>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</si>
  <si>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</si>
  <si>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</si>
  <si>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</si>
  <si>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</si>
  <si>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</si>
  <si>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</si>
  <si>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</si>
  <si>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</si>
  <si>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</si>
  <si>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</si>
  <si>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</si>
  <si>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</si>
  <si>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</si>
  <si>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</si>
  <si>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</si>
  <si>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</si>
  <si>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</si>
  <si>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</si>
  <si>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</si>
  <si>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</si>
  <si>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</si>
  <si>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</si>
  <si>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</si>
  <si>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</si>
  <si>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</si>
  <si>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</si>
  <si>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</si>
  <si>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</si>
  <si>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</si>
  <si>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</si>
  <si>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</si>
  <si>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</si>
  <si>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</si>
  <si>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</si>
  <si>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</si>
  <si>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</si>
  <si>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</si>
  <si>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</si>
  <si>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</si>
  <si>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</si>
  <si>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</si>
  <si>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</si>
  <si>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</si>
  <si>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</si>
  <si>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</si>
  <si>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</si>
  <si>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</si>
  <si>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</si>
  <si>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</si>
  <si>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</si>
  <si>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</si>
  <si>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</si>
  <si>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</si>
  <si>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</si>
  <si>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</si>
  <si>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</si>
  <si>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</si>
  <si>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</si>
  <si>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</si>
  <si>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</si>
  <si>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</si>
  <si>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</si>
  <si>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</si>
  <si>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</si>
  <si>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</si>
  <si>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</si>
  <si>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</si>
  <si>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</si>
  <si>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</si>
  <si>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</si>
  <si>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</si>
  <si>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</si>
  <si>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</si>
  <si>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</si>
  <si>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</si>
  <si>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</si>
  <si>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</si>
  <si>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</si>
  <si>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</si>
  <si>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</si>
  <si>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</si>
  <si>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</si>
  <si>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</si>
  <si>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</si>
  <si>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</si>
  <si>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</si>
  <si>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</si>
  <si>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</si>
  <si>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</si>
  <si>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</si>
  <si>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</si>
  <si>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</si>
  <si>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</si>
  <si>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</si>
  <si>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</si>
  <si>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</si>
  <si>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</si>
  <si>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</si>
  <si>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</si>
  <si>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</si>
  <si>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</si>
  <si>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</si>
  <si>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</si>
  <si>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</si>
  <si>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</si>
  <si>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</si>
  <si>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</si>
  <si>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</si>
  <si>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</si>
  <si>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</si>
  <si>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</si>
  <si>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</si>
  <si>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</si>
  <si>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</si>
  <si>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</si>
  <si>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</si>
  <si>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</si>
  <si>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</si>
  <si>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</si>
  <si>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</si>
  <si>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</si>
  <si>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</si>
  <si>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</si>
  <si>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</si>
  <si>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</si>
  <si>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</si>
  <si>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</si>
  <si>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</si>
  <si>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</si>
  <si>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</si>
  <si>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</si>
  <si>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</si>
  <si>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</si>
  <si>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</si>
  <si>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</si>
  <si>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</si>
  <si>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</si>
  <si>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</si>
  <si>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</si>
  <si>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</si>
  <si>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</si>
  <si>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</si>
  <si>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</si>
  <si>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</si>
  <si>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</si>
  <si>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</si>
  <si>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</si>
  <si>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</si>
  <si>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</si>
  <si>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</si>
  <si>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</si>
  <si>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</si>
  <si>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</si>
  <si>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</si>
  <si>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</si>
  <si>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</si>
  <si>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</si>
  <si>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</si>
  <si>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</si>
  <si>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</si>
  <si>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</si>
  <si>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</si>
  <si>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</si>
  <si>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</si>
  <si>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</si>
  <si>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</si>
  <si>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</si>
  <si>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</si>
  <si>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</si>
  <si>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</si>
  <si>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</si>
  <si>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</si>
  <si>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</si>
  <si>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</si>
  <si>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</si>
  <si>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</si>
  <si>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</si>
  <si>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</si>
  <si>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</si>
  <si>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</si>
  <si>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</si>
  <si>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</si>
  <si>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</si>
  <si>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</si>
  <si>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</si>
  <si>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</si>
  <si>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</si>
  <si>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</si>
  <si>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</si>
  <si>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</si>
  <si>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</si>
  <si>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</si>
  <si>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</si>
  <si>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</si>
  <si>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</si>
  <si>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</si>
  <si>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</si>
  <si>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</si>
  <si>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</si>
  <si>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</si>
  <si>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</si>
  <si>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</si>
  <si>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</si>
  <si>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</si>
  <si>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</si>
  <si>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</si>
  <si>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</si>
  <si>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</si>
  <si>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</si>
  <si>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</si>
  <si>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</si>
  <si>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</si>
  <si>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</si>
  <si>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</si>
  <si>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</si>
  <si>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</si>
  <si>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</si>
  <si>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</si>
  <si>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</si>
  <si>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</si>
  <si>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</si>
  <si>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</si>
  <si>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</si>
  <si>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</si>
  <si>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</si>
  <si>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</si>
  <si>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</si>
  <si>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</si>
  <si>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</si>
  <si>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</si>
  <si>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</si>
  <si>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</si>
  <si>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</si>
  <si>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</si>
  <si>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</si>
  <si>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</si>
  <si>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</si>
  <si>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</si>
  <si>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</si>
  <si>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</si>
  <si>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</si>
  <si>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</si>
  <si>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</si>
  <si>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</si>
  <si>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</si>
  <si>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</si>
  <si>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</si>
  <si>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</si>
  <si>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</si>
  <si>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</si>
  <si>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</si>
  <si>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</si>
  <si>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</si>
  <si>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</si>
  <si>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</si>
  <si>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</si>
  <si>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</si>
  <si>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</si>
  <si>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</si>
  <si>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</si>
  <si>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</si>
  <si>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</si>
  <si>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</si>
  <si>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</si>
  <si>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</si>
  <si>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</si>
  <si>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</si>
  <si>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</si>
  <si>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</si>
  <si>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</si>
  <si>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</si>
  <si>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</si>
  <si>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</si>
  <si>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</si>
  <si>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</si>
  <si>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</si>
  <si>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</si>
  <si>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</si>
  <si>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</si>
  <si>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</si>
  <si>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</si>
  <si>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</si>
  <si>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</si>
  <si>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</si>
  <si>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</si>
  <si>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</si>
  <si>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</si>
  <si>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</si>
  <si>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</si>
  <si>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</si>
  <si>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</si>
  <si>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</si>
  <si>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</si>
  <si>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</si>
  <si>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</si>
  <si>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</si>
  <si>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</si>
  <si>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</si>
  <si>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</si>
  <si>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</si>
  <si>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</si>
  <si>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</si>
  <si>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</si>
  <si>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</si>
  <si>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</si>
  <si>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</si>
  <si>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</si>
  <si>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</si>
  <si>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</si>
  <si>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</si>
  <si>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</si>
  <si>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</si>
  <si>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</si>
  <si>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</si>
  <si>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</si>
  <si>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</si>
  <si>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</si>
  <si>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</si>
  <si>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</si>
  <si>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</si>
  <si>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</si>
  <si>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</si>
  <si>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</si>
  <si>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</si>
  <si>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</si>
  <si>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</si>
  <si>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</si>
  <si>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</si>
  <si>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</si>
  <si>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</si>
  <si>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</si>
  <si>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</si>
  <si>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</si>
  <si>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</si>
  <si>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</si>
  <si>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</si>
  <si>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</si>
  <si>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</si>
  <si>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</si>
  <si>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</si>
  <si>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</si>
  <si>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</si>
  <si>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</si>
  <si>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</si>
  <si>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</si>
  <si>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</si>
  <si>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</si>
  <si>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</si>
  <si>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</si>
  <si>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</si>
  <si>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</si>
  <si>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</si>
  <si>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</si>
  <si>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</si>
  <si>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</si>
  <si>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</si>
  <si>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</si>
  <si>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</si>
  <si>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</si>
  <si>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</si>
  <si>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</si>
  <si>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</si>
  <si>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</si>
  <si>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</si>
  <si>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</si>
  <si>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</si>
  <si>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</si>
  <si>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</si>
  <si>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</si>
  <si>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</si>
  <si>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</si>
  <si>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</si>
  <si>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</si>
  <si>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</si>
  <si>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</si>
  <si>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</si>
  <si>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</si>
  <si>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</si>
  <si>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</si>
  <si>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</si>
  <si>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</si>
  <si>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</si>
  <si>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</si>
  <si>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</si>
  <si>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</si>
  <si>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</si>
  <si>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</si>
  <si>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</si>
  <si>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</si>
  <si>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</si>
  <si>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</si>
  <si>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</si>
  <si>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</si>
  <si>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</si>
  <si>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</si>
  <si>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</si>
  <si>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</si>
  <si>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</si>
  <si>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</si>
  <si>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</si>
  <si>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</si>
  <si>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</si>
  <si>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</si>
  <si>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</si>
  <si>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</si>
  <si>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</si>
  <si>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</si>
  <si>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</si>
  <si>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</si>
  <si>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</si>
  <si>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</si>
  <si>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</si>
  <si>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</si>
  <si>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</si>
  <si>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</si>
  <si>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</si>
  <si>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</si>
  <si>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</si>
  <si>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</si>
  <si>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</si>
  <si>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</si>
  <si>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</si>
  <si>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</si>
  <si>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</si>
  <si>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</si>
  <si>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</si>
  <si>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</si>
  <si>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</si>
  <si>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</si>
  <si>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</si>
  <si>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</si>
  <si>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</si>
  <si>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</si>
  <si>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</si>
  <si>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</si>
  <si>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</si>
  <si>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</si>
  <si>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</si>
  <si>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</si>
  <si>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</si>
  <si>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</si>
  <si>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</si>
  <si>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</si>
  <si>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</si>
  <si>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</si>
  <si>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</si>
  <si>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</si>
  <si>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</si>
  <si>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</si>
  <si>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</si>
  <si>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</si>
  <si>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</si>
  <si>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</si>
  <si>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</si>
  <si>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</si>
  <si>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</si>
  <si>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</si>
  <si>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</si>
  <si>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</si>
  <si>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</si>
  <si>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</si>
  <si>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</si>
  <si>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</si>
  <si>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</si>
  <si>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</si>
  <si>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</si>
  <si>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</si>
  <si>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</si>
  <si>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</si>
  <si>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</si>
  <si>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</si>
  <si>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</si>
  <si>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</si>
  <si>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</si>
  <si>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</si>
  <si>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</si>
  <si>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</si>
  <si>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</si>
  <si>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</si>
  <si>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</si>
  <si>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</si>
  <si>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</si>
  <si>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</si>
  <si>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</si>
  <si>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</si>
  <si>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</si>
  <si>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</si>
  <si>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</si>
  <si>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</si>
  <si>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</si>
  <si>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</si>
  <si>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</si>
  <si>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</si>
  <si>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</si>
  <si>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</si>
  <si>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</si>
  <si>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</si>
  <si>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</si>
  <si>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</si>
  <si>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</si>
  <si>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</si>
  <si>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</si>
  <si>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</si>
  <si>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</si>
  <si>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</si>
  <si>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</si>
  <si>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</si>
  <si>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</si>
  <si>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</si>
  <si>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</si>
  <si>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</si>
  <si>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</si>
  <si>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</si>
  <si>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</si>
  <si>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</si>
  <si>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</si>
  <si>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</si>
  <si>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</si>
  <si>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</si>
  <si>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</si>
  <si>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</si>
  <si>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</si>
  <si>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</si>
  <si>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</si>
  <si>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</si>
  <si>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</si>
  <si>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</si>
  <si>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</si>
  <si>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</si>
  <si>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</si>
  <si>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</si>
  <si>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</si>
  <si>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</si>
  <si>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</si>
  <si>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</si>
  <si>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</si>
  <si>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</si>
  <si>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</si>
  <si>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</si>
  <si>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</si>
  <si>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</si>
  <si>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</si>
  <si>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</si>
  <si>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</si>
  <si>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</si>
  <si>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</si>
  <si>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</si>
  <si>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</si>
  <si>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</si>
  <si>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</si>
  <si>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</si>
  <si>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</si>
  <si>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</si>
  <si>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</si>
  <si>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</si>
  <si>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</si>
  <si>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</si>
  <si>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</si>
  <si>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</si>
  <si>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</si>
  <si>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</si>
  <si>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</si>
  <si>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</si>
  <si>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</si>
  <si>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</si>
  <si>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</si>
  <si>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</si>
  <si>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</si>
  <si>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</si>
  <si>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</si>
  <si>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</si>
  <si>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</si>
  <si>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</si>
  <si>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</si>
  <si>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</si>
  <si>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</si>
  <si>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</si>
  <si>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</si>
  <si>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</si>
  <si>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</si>
  <si>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</si>
  <si>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</si>
  <si>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</si>
  <si>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</si>
  <si>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</si>
  <si>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</si>
  <si>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</si>
  <si>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</si>
  <si>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</si>
  <si>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</si>
  <si>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</si>
  <si>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</si>
  <si>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</si>
  <si>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</si>
  <si>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</si>
  <si>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</si>
  <si>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</si>
  <si>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</si>
  <si>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</si>
  <si>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</si>
  <si>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</si>
  <si>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</si>
  <si>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</si>
  <si>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</si>
  <si>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</si>
  <si>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</si>
  <si>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</si>
  <si>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</si>
  <si>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</si>
  <si>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</si>
  <si>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</si>
  <si>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</si>
  <si>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</si>
  <si>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</si>
  <si>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</si>
  <si>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</si>
  <si>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</si>
  <si>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</si>
  <si>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</si>
  <si>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</si>
  <si>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</si>
  <si>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</si>
  <si>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</si>
  <si>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</si>
  <si>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</si>
  <si>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</si>
  <si>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</si>
  <si>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</si>
  <si>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</si>
  <si>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</si>
  <si>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</si>
  <si>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</si>
  <si>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</si>
  <si>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</si>
  <si>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</si>
  <si>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</si>
  <si>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</si>
  <si>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</si>
  <si>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</si>
  <si>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</si>
  <si>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</si>
  <si>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</si>
  <si>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</si>
  <si>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</si>
  <si>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</si>
  <si>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</si>
  <si>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</si>
  <si>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</si>
  <si>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</si>
  <si>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</si>
  <si>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</si>
  <si>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</si>
  <si>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</si>
  <si>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</si>
  <si>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</si>
  <si>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</si>
  <si>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</si>
  <si>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</si>
  <si>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</si>
  <si>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</si>
  <si>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</si>
  <si>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</si>
  <si>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</si>
  <si>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</si>
  <si>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</si>
  <si>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</si>
  <si>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</si>
  <si>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</si>
  <si>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</si>
  <si>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</si>
  <si>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</si>
  <si>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</si>
  <si>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</si>
  <si>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</si>
  <si>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</si>
  <si>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</si>
  <si>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</si>
  <si>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</si>
  <si>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</si>
  <si>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</si>
  <si>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</si>
  <si>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</si>
  <si>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</si>
  <si>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</si>
  <si>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</si>
  <si>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</si>
  <si>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</si>
  <si>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</si>
  <si>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</si>
  <si>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</si>
  <si>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</si>
  <si>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</si>
  <si>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</si>
  <si>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</si>
  <si>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</si>
  <si>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</si>
  <si>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</si>
  <si>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</si>
  <si>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</si>
  <si>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</si>
  <si>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</si>
  <si>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</si>
  <si>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</si>
  <si>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</si>
  <si>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</si>
  <si>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</si>
  <si>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</si>
  <si>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</si>
  <si>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</si>
  <si>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</si>
  <si>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</si>
  <si>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</si>
  <si>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</si>
  <si>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</si>
  <si>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</si>
  <si>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</si>
  <si>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</si>
  <si>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</si>
  <si>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</si>
  <si>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</si>
  <si>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</si>
  <si>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</si>
  <si>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</si>
  <si>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</si>
  <si>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</si>
  <si>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</si>
  <si>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</si>
  <si>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</si>
  <si>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</si>
  <si>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</si>
  <si>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</si>
  <si>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</si>
  <si>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</si>
  <si>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</si>
  <si>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</si>
  <si>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</si>
  <si>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</si>
  <si>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</si>
  <si>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</si>
  <si>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</si>
  <si>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</si>
  <si>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</si>
  <si>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</si>
  <si>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</si>
  <si>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</si>
  <si>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</si>
  <si>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</si>
  <si>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</si>
  <si>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</si>
  <si>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</si>
  <si>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</si>
  <si>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</si>
  <si>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</si>
  <si>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</si>
  <si>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</si>
  <si>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</si>
  <si>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</si>
  <si>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</si>
  <si>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</si>
  <si>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</si>
  <si>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</si>
  <si>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</si>
  <si>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</si>
  <si>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</si>
  <si>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</si>
  <si>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</si>
  <si>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</si>
  <si>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</si>
  <si>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</si>
  <si>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</si>
  <si>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</si>
  <si>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</si>
  <si>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</si>
  <si>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</si>
  <si>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</si>
  <si>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</si>
  <si>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</si>
  <si>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</si>
  <si>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</si>
  <si>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</si>
  <si>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</si>
  <si>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</si>
  <si>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</si>
  <si>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</si>
  <si>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</si>
  <si>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</si>
  <si>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</si>
  <si>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</si>
  <si>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</si>
  <si>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</si>
  <si>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</si>
  <si>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</si>
  <si>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</si>
  <si>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</si>
  <si>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</si>
  <si>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</si>
  <si>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</si>
  <si>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</si>
  <si>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</si>
  <si>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</si>
  <si>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</si>
  <si>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</si>
  <si>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</si>
  <si>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</si>
  <si>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</si>
  <si>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</si>
  <si>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</si>
  <si>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</si>
  <si>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</si>
  <si>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</si>
  <si>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</si>
  <si>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</si>
  <si>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</si>
  <si>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</si>
  <si>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</si>
  <si>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</si>
  <si>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</si>
  <si>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</si>
  <si>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</si>
  <si>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</si>
  <si>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</si>
  <si>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</si>
  <si>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</si>
  <si>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</si>
  <si>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</si>
  <si>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</si>
  <si>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</si>
  <si>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</si>
  <si>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</si>
  <si>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</si>
  <si>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</si>
  <si>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</si>
  <si>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</si>
  <si>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</si>
  <si>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</si>
  <si>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</si>
  <si>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</si>
  <si>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</si>
  <si>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</si>
  <si>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</si>
  <si>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</si>
  <si>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</si>
  <si>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</si>
  <si>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</si>
  <si>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</si>
  <si>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</si>
  <si>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</si>
  <si>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</si>
  <si>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</si>
  <si>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</si>
  <si>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</si>
  <si>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</si>
  <si>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</si>
  <si>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</si>
  <si>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</si>
  <si>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</si>
  <si>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</si>
  <si>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</si>
  <si>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</si>
  <si>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</si>
  <si>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</si>
  <si>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</si>
  <si>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</si>
  <si>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</si>
  <si>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</si>
  <si>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</si>
  <si>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</si>
  <si>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</si>
  <si>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</si>
  <si>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</si>
  <si>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</si>
  <si>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</si>
  <si>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</si>
  <si>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</si>
  <si>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</si>
  <si>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</si>
  <si>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</si>
  <si>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</si>
  <si>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</si>
  <si>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</si>
  <si>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</si>
  <si>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</si>
  <si>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</si>
  <si>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</si>
  <si>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</si>
  <si>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</si>
  <si>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</si>
  <si>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</si>
  <si>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</si>
  <si>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</si>
  <si>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</si>
  <si>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</si>
  <si>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</si>
  <si>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</si>
  <si>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</si>
  <si>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</si>
  <si>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</si>
  <si>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</si>
  <si>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</si>
  <si>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</si>
  <si>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</si>
  <si>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</si>
  <si>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</si>
  <si>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</si>
  <si>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</si>
  <si>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</si>
  <si>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</si>
  <si>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</si>
  <si>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</si>
  <si>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</si>
  <si>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</si>
  <si>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</si>
  <si>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</si>
  <si>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</si>
  <si>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</si>
  <si>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</si>
  <si>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</si>
  <si>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</si>
  <si>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</si>
  <si>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</si>
  <si>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</si>
  <si>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</si>
  <si>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</si>
  <si>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</si>
  <si>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</si>
  <si>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</si>
  <si>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</si>
  <si>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</si>
  <si>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</si>
  <si>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</si>
  <si>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</si>
  <si>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</si>
  <si>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</si>
  <si>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</si>
  <si>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</si>
  <si>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</si>
  <si>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</si>
  <si>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</si>
  <si>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</si>
  <si>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</si>
  <si>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</si>
  <si>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</si>
  <si>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</si>
  <si>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</si>
  <si>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</si>
  <si>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</si>
  <si>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</si>
  <si>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</si>
  <si>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</si>
  <si>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</si>
  <si>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</si>
  <si>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</si>
  <si>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</si>
  <si>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</si>
  <si>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</si>
  <si>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</si>
  <si>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</si>
  <si>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</si>
  <si>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</si>
  <si>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</si>
  <si>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</si>
  <si>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</si>
  <si>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</si>
  <si>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</si>
  <si>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</si>
  <si>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</si>
  <si>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</si>
  <si>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</si>
  <si>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</si>
  <si>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</si>
  <si>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</si>
  <si>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</si>
  <si>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</si>
  <si>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</si>
  <si>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</si>
  <si>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</si>
  <si>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</si>
  <si>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</si>
  <si>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</si>
  <si>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</si>
  <si>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</si>
  <si>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</si>
  <si>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</si>
  <si>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</si>
  <si>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</si>
  <si>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</si>
  <si>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</si>
  <si>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</si>
  <si>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</si>
  <si>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</si>
  <si>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</si>
  <si>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</si>
  <si>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</si>
  <si>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</si>
  <si>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</si>
  <si>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</si>
  <si>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</si>
  <si>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</si>
  <si>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</si>
  <si>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</si>
  <si>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</si>
  <si>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</si>
  <si>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</si>
  <si>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</si>
  <si>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</si>
  <si>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</si>
  <si>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</si>
  <si>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</si>
  <si>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</si>
  <si>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</si>
  <si>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</si>
  <si>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</si>
  <si>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</si>
  <si>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</si>
  <si>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</si>
  <si>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</si>
  <si>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</si>
  <si>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</si>
  <si>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</si>
  <si>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</si>
  <si>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</si>
  <si>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</si>
  <si>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</si>
  <si>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</si>
  <si>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</si>
  <si>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</si>
  <si>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</si>
  <si>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</si>
  <si>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</si>
  <si>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</si>
  <si>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</si>
  <si>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</si>
  <si>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</si>
  <si>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</si>
  <si>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</si>
  <si>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</si>
  <si>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</si>
  <si>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</si>
  <si>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</si>
  <si>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</si>
  <si>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</si>
  <si>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</si>
  <si>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</si>
  <si>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</si>
  <si>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</si>
  <si>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</si>
  <si>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</si>
  <si>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</si>
  <si>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</si>
  <si>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</si>
  <si>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</si>
  <si>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</si>
  <si>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</si>
  <si>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</si>
  <si>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</si>
  <si>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</si>
  <si>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</si>
  <si>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</si>
  <si>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</si>
  <si>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</si>
  <si>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</si>
  <si>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</si>
  <si>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</si>
  <si>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</si>
  <si>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</si>
  <si>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</si>
  <si>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</si>
  <si>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</si>
  <si>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</si>
  <si>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</si>
  <si>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</si>
  <si>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</si>
  <si>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</si>
  <si>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</si>
  <si>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</si>
  <si>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</si>
  <si>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</si>
  <si>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</si>
  <si>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</si>
  <si>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</si>
  <si>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</si>
  <si>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</si>
  <si>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</si>
  <si>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</si>
  <si>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</si>
  <si>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</si>
  <si>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</si>
  <si>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</si>
  <si>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</si>
  <si>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</si>
  <si>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</si>
  <si>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</si>
  <si>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</si>
  <si>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</si>
  <si>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</si>
  <si>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</si>
  <si>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</si>
  <si>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</si>
  <si>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</si>
  <si>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</si>
  <si>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</si>
  <si>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</si>
  <si>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</si>
  <si>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</si>
  <si>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</si>
  <si>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</si>
  <si>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</si>
  <si>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</si>
  <si>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</si>
  <si>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</si>
  <si>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</si>
  <si>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</si>
  <si>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</si>
  <si>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</si>
  <si>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</si>
  <si>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</si>
  <si>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</si>
  <si>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</si>
  <si>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</si>
  <si>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</si>
  <si>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</si>
  <si>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</si>
  <si>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</si>
  <si>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</si>
  <si>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</si>
  <si>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</si>
  <si>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</si>
  <si>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</si>
  <si>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</si>
  <si>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</si>
  <si>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</si>
  <si>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</si>
  <si>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</si>
  <si>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</si>
  <si>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</si>
  <si>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</si>
  <si>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</si>
  <si>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</si>
  <si>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</si>
  <si>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</si>
  <si>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</si>
  <si>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</si>
  <si>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</si>
  <si>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</si>
  <si>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</si>
  <si>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</si>
  <si>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</si>
  <si>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</si>
  <si>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</si>
  <si>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</si>
  <si>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</si>
  <si>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</si>
  <si>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</si>
  <si>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</si>
  <si>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</si>
  <si>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</si>
  <si>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</si>
  <si>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</si>
  <si>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</si>
  <si>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</si>
  <si>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</si>
  <si>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</si>
  <si>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</si>
  <si>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</si>
  <si>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</si>
  <si>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</si>
  <si>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</si>
  <si>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</si>
  <si>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</si>
  <si>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</si>
  <si>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</si>
  <si>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</si>
  <si>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</si>
  <si>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</si>
  <si>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</si>
  <si>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</si>
  <si>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</si>
  <si>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</si>
  <si>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</si>
  <si>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</si>
  <si>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</si>
  <si>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</si>
  <si>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</si>
  <si>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</si>
  <si>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</si>
  <si>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</si>
  <si>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</si>
  <si>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</si>
  <si>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</si>
  <si>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</si>
  <si>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</si>
  <si>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</si>
  <si>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</si>
  <si>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</si>
  <si>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</si>
  <si>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</si>
  <si>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</si>
  <si>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</si>
  <si>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</si>
  <si>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</si>
  <si>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</si>
  <si>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</si>
  <si>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</si>
  <si>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</si>
  <si>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</si>
  <si>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</si>
  <si>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</si>
  <si>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</si>
  <si>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</si>
  <si>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</si>
  <si>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</si>
  <si>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</si>
  <si>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</si>
  <si>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</si>
  <si>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</si>
  <si>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</si>
  <si>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</si>
  <si>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</si>
  <si>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</si>
  <si>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</si>
  <si>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</si>
  <si>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</si>
  <si>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</si>
  <si>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</si>
  <si>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</si>
  <si>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</si>
  <si>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</si>
  <si>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</si>
  <si>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</si>
  <si>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</si>
  <si>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</si>
  <si>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</si>
  <si>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</si>
  <si>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</si>
  <si>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</si>
  <si>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</si>
  <si>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</si>
  <si>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</si>
  <si>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</si>
  <si>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</si>
  <si>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</si>
  <si>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</si>
  <si>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</si>
  <si>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</si>
  <si>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</si>
  <si>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</si>
  <si>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</si>
  <si>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</si>
  <si>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</si>
  <si>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</si>
  <si>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</si>
  <si>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</si>
  <si>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</si>
  <si>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</si>
  <si>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</si>
  <si>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</si>
  <si>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</si>
  <si>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</si>
  <si>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</si>
  <si>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</si>
  <si>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</si>
  <si>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</si>
  <si>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</si>
  <si>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</si>
  <si>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</si>
  <si>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</si>
  <si>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</si>
  <si>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</si>
  <si>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</si>
  <si>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</si>
  <si>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</si>
  <si>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</si>
  <si>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</si>
  <si>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</si>
  <si>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</si>
  <si>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</si>
  <si>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</si>
  <si>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</si>
  <si>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</si>
  <si>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</si>
  <si>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</si>
  <si>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</si>
  <si>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</si>
  <si>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</si>
  <si>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</si>
  <si>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</si>
  <si>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</si>
  <si>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</si>
  <si>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</si>
  <si>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</si>
  <si>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</si>
  <si>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</si>
  <si>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</si>
  <si>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</si>
  <si>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</si>
  <si>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</si>
  <si>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</si>
  <si>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</si>
  <si>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</si>
  <si>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</si>
  <si>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</si>
  <si>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</si>
  <si>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</si>
  <si>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</si>
  <si>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</si>
  <si>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</si>
  <si>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</si>
  <si>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</si>
  <si>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</si>
  <si>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</si>
  <si>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</si>
  <si>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</si>
  <si>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</si>
  <si>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</si>
  <si>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</si>
  <si>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</si>
  <si>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</si>
  <si>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</si>
  <si>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</si>
  <si>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</si>
  <si>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</si>
  <si>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</si>
  <si>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</si>
  <si>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</si>
  <si>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</si>
  <si>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</si>
  <si>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</si>
  <si>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</si>
  <si>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</si>
  <si>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</si>
  <si>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</si>
  <si>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</si>
  <si>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</si>
  <si>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</si>
  <si>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</si>
  <si>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</si>
  <si>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</si>
  <si>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</si>
  <si>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</si>
  <si>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</si>
  <si>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</si>
  <si>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</si>
  <si>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</si>
  <si>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</si>
  <si>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</si>
  <si>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</si>
  <si>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</si>
  <si>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</si>
  <si>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</si>
  <si>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</si>
  <si>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</si>
  <si>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</si>
  <si>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</si>
  <si>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</si>
  <si>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</si>
  <si>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</si>
  <si>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</si>
  <si>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</si>
  <si>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</si>
  <si>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</si>
  <si>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</si>
  <si>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</si>
  <si>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</si>
  <si>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</si>
  <si>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</si>
  <si>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</si>
  <si>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</si>
  <si>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</si>
  <si>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</si>
  <si>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</si>
  <si>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</si>
  <si>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</si>
  <si>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</si>
  <si>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</si>
  <si>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</si>
  <si>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</si>
  <si>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</si>
  <si>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</si>
  <si>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</si>
  <si>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</si>
  <si>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</si>
  <si>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</si>
  <si>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</si>
  <si>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</si>
  <si>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</si>
  <si>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</si>
  <si>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</si>
  <si>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</si>
  <si>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</si>
  <si>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</si>
  <si>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</si>
  <si>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</si>
  <si>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</si>
  <si>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</si>
  <si>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</si>
  <si>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</si>
  <si>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</si>
  <si>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</si>
  <si>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</si>
  <si>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</si>
  <si>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</si>
  <si>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</si>
  <si>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</si>
  <si>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</si>
  <si>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</si>
  <si>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</si>
  <si>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</si>
  <si>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</si>
  <si>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</si>
  <si>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</si>
  <si>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</si>
  <si>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</si>
  <si>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</si>
  <si>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</si>
  <si>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</si>
  <si>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</si>
  <si>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</si>
  <si>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</si>
  <si>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</si>
  <si>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</si>
  <si>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</si>
  <si>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</si>
  <si>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</si>
  <si>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</si>
  <si>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</si>
  <si>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</si>
  <si>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</si>
  <si>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</si>
  <si>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</si>
  <si>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</si>
  <si>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</si>
  <si>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</si>
  <si>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</si>
  <si>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</si>
  <si>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</si>
  <si>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</si>
  <si>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</si>
  <si>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</si>
  <si>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</si>
  <si>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</si>
  <si>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</si>
  <si>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</si>
  <si>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</si>
  <si>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</si>
  <si>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</si>
  <si>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</si>
  <si>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</si>
  <si>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</si>
  <si>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</si>
  <si>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</si>
  <si>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</si>
  <si>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</si>
  <si>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</si>
  <si>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</si>
  <si>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</si>
  <si>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</si>
  <si>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</si>
  <si>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</si>
  <si>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</si>
  <si>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</si>
  <si>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</si>
  <si>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</si>
  <si>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</si>
  <si>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</si>
  <si>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</si>
  <si>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</si>
  <si>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</si>
  <si>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</si>
  <si>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</si>
  <si>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</si>
  <si>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</si>
  <si>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</si>
  <si>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</si>
  <si>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</si>
  <si>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</si>
  <si>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</si>
  <si>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</si>
  <si>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</si>
  <si>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</si>
  <si>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</si>
  <si>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</si>
  <si>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</si>
  <si>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</si>
  <si>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</si>
  <si>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</si>
  <si>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</si>
  <si>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</si>
  <si>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</si>
  <si>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</si>
  <si>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</si>
  <si>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</si>
  <si>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</si>
  <si>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</si>
  <si>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</si>
  <si>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</si>
  <si>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</si>
  <si>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</si>
  <si>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</si>
  <si>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</si>
  <si>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</si>
  <si>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</si>
  <si>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</si>
  <si>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</si>
  <si>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</si>
  <si>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</si>
  <si>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</si>
  <si>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</si>
  <si>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</si>
  <si>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</si>
  <si>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</si>
  <si>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</si>
  <si>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</si>
  <si>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</si>
  <si>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</si>
  <si>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</si>
  <si>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</si>
  <si>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</si>
  <si>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</si>
  <si>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</si>
  <si>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</si>
  <si>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</si>
  <si>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</si>
  <si>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</si>
  <si>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</si>
  <si>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</si>
  <si>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</si>
  <si>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</si>
  <si>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</si>
  <si>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</si>
  <si>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</si>
  <si>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</si>
  <si>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</si>
  <si>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</si>
  <si>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</si>
  <si>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</si>
  <si>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</si>
  <si>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</si>
  <si>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</si>
  <si>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</si>
  <si>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</si>
  <si>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</si>
  <si>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</si>
  <si>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</si>
  <si>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</si>
  <si>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</si>
  <si>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</si>
  <si>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</si>
  <si>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</si>
  <si>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</si>
  <si>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</si>
  <si>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</si>
  <si>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</si>
  <si>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</si>
  <si>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</si>
  <si>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</si>
  <si>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</si>
  <si>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</si>
  <si>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</si>
  <si>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</si>
  <si>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</si>
  <si>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</si>
  <si>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</si>
  <si>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</si>
  <si>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</si>
  <si>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</si>
  <si>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</si>
  <si>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</si>
  <si>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</si>
  <si>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</si>
  <si>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</si>
  <si>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</si>
  <si>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</si>
  <si>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</si>
  <si>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</si>
  <si>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</si>
  <si>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</si>
  <si>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</si>
  <si>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</si>
  <si>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</si>
  <si>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</si>
  <si>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</si>
  <si>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</si>
  <si>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</si>
  <si>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</si>
  <si>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</si>
  <si>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</si>
  <si>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</si>
  <si>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</si>
  <si>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</si>
  <si>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</si>
  <si>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</si>
  <si>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</si>
  <si>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</si>
  <si>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</si>
  <si>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</si>
  <si>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</si>
  <si>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</si>
  <si>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</si>
  <si>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</si>
  <si>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</si>
  <si>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</si>
  <si>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</si>
  <si>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</si>
  <si>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</si>
  <si>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</si>
  <si>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</si>
  <si>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</si>
  <si>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</si>
  <si>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</si>
  <si>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</si>
  <si>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</si>
  <si>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</si>
  <si>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</si>
  <si>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</si>
  <si>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</si>
  <si>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</si>
  <si>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</si>
  <si>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</si>
  <si>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</si>
  <si>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</si>
  <si>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</si>
  <si>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</si>
  <si>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</si>
  <si>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</si>
  <si>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</si>
  <si>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</si>
  <si>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</si>
  <si>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</si>
  <si>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</si>
  <si>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</si>
  <si>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</si>
  <si>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</si>
  <si>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</si>
  <si>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</si>
  <si>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</si>
  <si>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</si>
  <si>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</si>
  <si>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</si>
  <si>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</si>
  <si>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</si>
  <si>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</si>
  <si>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</si>
  <si>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</si>
  <si>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</si>
  <si>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</si>
  <si>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</si>
  <si>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</si>
  <si>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</si>
  <si>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</si>
  <si>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</si>
  <si>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</si>
  <si>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</si>
  <si>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</si>
  <si>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</si>
  <si>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</si>
  <si>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</si>
  <si>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</si>
  <si>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</si>
  <si>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</si>
  <si>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</si>
  <si>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</si>
  <si>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</si>
  <si>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</si>
  <si>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</si>
  <si>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</si>
  <si>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</si>
  <si>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</si>
  <si>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</si>
  <si>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</si>
  <si>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</si>
  <si>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</si>
  <si>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</si>
  <si>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</si>
  <si>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</si>
  <si>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</si>
  <si>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</si>
  <si>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</si>
  <si>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</si>
  <si>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</si>
  <si>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</si>
  <si>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</si>
  <si>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</si>
  <si>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</si>
  <si>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</si>
  <si>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</si>
  <si>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</si>
  <si>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</si>
  <si>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</si>
  <si>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</si>
  <si>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</si>
  <si>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</si>
  <si>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</si>
  <si>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</si>
  <si>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</si>
  <si>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</si>
  <si>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</si>
  <si>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</si>
  <si>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</si>
  <si>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</si>
  <si>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</si>
  <si>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</si>
  <si>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</si>
  <si>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</si>
  <si>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</si>
  <si>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</si>
  <si>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</si>
  <si>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</si>
  <si>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</si>
  <si>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</si>
  <si>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</si>
  <si>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</si>
  <si>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</si>
  <si>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</si>
  <si>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</si>
  <si>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</si>
  <si>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</si>
  <si>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</si>
  <si>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</si>
  <si>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</si>
  <si>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</si>
  <si>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</si>
  <si>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</si>
  <si>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</si>
  <si>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</si>
  <si>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</si>
  <si>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</si>
  <si>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</si>
  <si>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</si>
  <si>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</si>
  <si>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</si>
  <si>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</si>
  <si>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</si>
  <si>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</si>
  <si>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</si>
  <si>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</si>
  <si>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</si>
  <si>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</si>
  <si>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</si>
  <si>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</si>
  <si>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</si>
  <si>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</si>
  <si>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</si>
  <si>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</si>
  <si>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</si>
  <si>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</si>
  <si>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</si>
  <si>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</si>
  <si>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</si>
  <si>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</si>
  <si>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</si>
  <si>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</si>
  <si>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</si>
  <si>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</si>
  <si>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</si>
  <si>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</si>
  <si>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</si>
  <si>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</si>
  <si>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</si>
  <si>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</si>
  <si>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</si>
  <si>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</si>
  <si>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</si>
  <si>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</si>
  <si>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</si>
  <si>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</si>
  <si>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</si>
  <si>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</si>
  <si>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</si>
  <si>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</si>
  <si>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</si>
  <si>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</si>
  <si>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</si>
  <si>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</si>
  <si>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</si>
  <si>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</si>
  <si>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</si>
  <si>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</si>
  <si>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</si>
  <si>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</si>
  <si>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</si>
  <si>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</si>
  <si>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</si>
  <si>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</si>
  <si>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</si>
  <si>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</si>
  <si>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</si>
  <si>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</si>
  <si>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</si>
  <si>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</si>
  <si>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</si>
  <si>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</si>
  <si>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</si>
  <si>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</si>
  <si>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</si>
  <si>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</si>
  <si>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</si>
  <si>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</si>
  <si>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</si>
  <si>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</si>
  <si>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</si>
  <si>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</si>
  <si>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</si>
  <si>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</si>
  <si>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</si>
  <si>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</si>
  <si>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</si>
  <si>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</si>
  <si>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</si>
  <si>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</si>
  <si>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</si>
  <si>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</si>
  <si>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</si>
  <si>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</si>
  <si>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</si>
  <si>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</si>
  <si>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</si>
  <si>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</si>
  <si>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</si>
  <si>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</si>
  <si>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</si>
  <si>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</si>
  <si>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</si>
  <si>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</si>
  <si>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</si>
  <si>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</si>
  <si>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</si>
  <si>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</si>
  <si>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</si>
  <si>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</si>
  <si>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</si>
  <si>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</si>
  <si>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</si>
  <si>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</si>
  <si>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</si>
  <si>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</si>
  <si>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</si>
  <si>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</si>
  <si>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</si>
  <si>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</si>
  <si>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</si>
  <si>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</si>
  <si>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</si>
  <si>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</si>
  <si>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</si>
  <si>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</si>
  <si>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</si>
  <si>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</si>
  <si>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</si>
  <si>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</si>
  <si>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</si>
  <si>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</si>
  <si>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</si>
  <si>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</si>
  <si>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</si>
  <si>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</si>
  <si>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</si>
  <si>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</si>
  <si>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</si>
  <si>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</si>
  <si>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</si>
  <si>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</si>
  <si>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</si>
  <si>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</si>
  <si>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</si>
  <si>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</si>
  <si>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</si>
  <si>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</si>
  <si>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</si>
  <si>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</si>
  <si>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</si>
  <si>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</si>
  <si>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</si>
  <si>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</si>
  <si>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</si>
  <si>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</si>
  <si>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</si>
  <si>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</si>
  <si>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</si>
  <si>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</si>
  <si>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</si>
  <si>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</si>
  <si>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</si>
  <si>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</si>
  <si>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</si>
  <si>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</si>
  <si>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</si>
  <si>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</si>
  <si>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</si>
  <si>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</si>
  <si>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</si>
  <si>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</si>
  <si>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</si>
  <si>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</si>
  <si>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</si>
  <si>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</si>
  <si>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</si>
  <si>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</si>
  <si>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</si>
  <si>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</si>
  <si>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</si>
  <si>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</si>
  <si>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</si>
  <si>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</si>
  <si>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</si>
  <si>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</si>
  <si>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</si>
  <si>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</si>
  <si>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</si>
  <si>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</si>
  <si>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</si>
  <si>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</si>
  <si>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</si>
  <si>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</si>
  <si>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</si>
  <si>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</si>
  <si>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</si>
  <si>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</si>
  <si>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</si>
  <si>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</si>
  <si>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</si>
  <si>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</si>
  <si>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</si>
  <si>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</si>
  <si>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</si>
  <si>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</si>
  <si>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</si>
  <si>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</si>
  <si>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</si>
  <si>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</si>
  <si>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</si>
  <si>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</si>
  <si>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</si>
  <si>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</si>
  <si>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</si>
  <si>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</si>
  <si>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</si>
  <si>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</si>
  <si>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</si>
  <si>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</si>
  <si>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</si>
  <si>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</si>
  <si>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</si>
  <si>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</si>
  <si>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</si>
  <si>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</si>
  <si>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</si>
  <si>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</si>
  <si>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</si>
  <si>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</si>
  <si>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</si>
  <si>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</si>
  <si>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</si>
  <si>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</si>
  <si>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</si>
  <si>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</si>
  <si>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</si>
  <si>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</si>
  <si>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</si>
  <si>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</si>
  <si>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</si>
  <si>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</si>
  <si>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</si>
  <si>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</si>
  <si>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</si>
  <si>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</si>
  <si>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</si>
  <si>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</si>
  <si>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</si>
  <si>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</si>
  <si>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</si>
  <si>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</si>
  <si>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</si>
  <si>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</si>
  <si>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</si>
  <si>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</si>
  <si>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</si>
  <si>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</si>
  <si>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</si>
  <si>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</si>
  <si>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</si>
  <si>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</si>
  <si>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</si>
  <si>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</si>
  <si>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</si>
  <si>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</si>
  <si>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</si>
  <si>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</si>
  <si>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</si>
  <si>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</si>
  <si>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</si>
  <si>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</si>
  <si>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</si>
  <si>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</si>
  <si>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</si>
  <si>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</si>
  <si>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</si>
  <si>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</si>
  <si>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</si>
  <si>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</si>
  <si>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</si>
  <si>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</si>
  <si>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</si>
  <si>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</si>
  <si>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</si>
  <si>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</si>
  <si>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</si>
  <si>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</si>
  <si>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</si>
  <si>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</si>
  <si>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</si>
  <si>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</si>
  <si>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</si>
  <si>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</si>
  <si>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</si>
  <si>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</si>
  <si>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</si>
  <si>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</si>
  <si>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</si>
  <si>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</si>
  <si>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</si>
  <si>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</si>
  <si>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</si>
  <si>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</si>
  <si>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</si>
  <si>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</si>
  <si>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</si>
  <si>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</si>
  <si>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</si>
  <si>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</si>
  <si>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</si>
  <si>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</si>
  <si>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</si>
  <si>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</si>
  <si>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</si>
  <si>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</si>
  <si>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</si>
  <si>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</si>
  <si>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</si>
  <si>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</si>
  <si>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</si>
  <si>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</si>
  <si>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</si>
  <si>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</si>
  <si>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</si>
  <si>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</si>
  <si>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</si>
  <si>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</si>
  <si>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</si>
  <si>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</si>
  <si>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</si>
  <si>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</si>
  <si>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</si>
  <si>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</si>
  <si>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</si>
  <si>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</si>
  <si>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</si>
  <si>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</si>
  <si>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</si>
  <si>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</si>
  <si>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</si>
  <si>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</si>
  <si>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</si>
  <si>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</si>
  <si>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</si>
  <si>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</si>
  <si>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</si>
  <si>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</si>
  <si>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</si>
  <si>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</si>
  <si>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</si>
  <si>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</si>
  <si>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</si>
  <si>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</si>
  <si>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</si>
  <si>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</si>
  <si>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</si>
  <si>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</si>
  <si>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</si>
  <si>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</si>
  <si>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</si>
  <si>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</si>
  <si>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</si>
  <si>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</si>
  <si>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</si>
  <si>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</si>
  <si>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</si>
  <si>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</si>
  <si>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</si>
  <si>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</si>
  <si>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</si>
  <si>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</si>
  <si>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</si>
  <si>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</si>
  <si>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</si>
  <si>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</si>
  <si>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</si>
  <si>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</si>
  <si>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</si>
  <si>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</si>
  <si>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</si>
  <si>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</si>
  <si>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</si>
  <si>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</si>
  <si>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</si>
  <si>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</si>
  <si>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</si>
  <si>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</si>
  <si>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</si>
  <si>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</si>
  <si>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</si>
  <si>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</si>
  <si>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</si>
  <si>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</si>
  <si>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</si>
  <si>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</si>
  <si>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</si>
  <si>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</si>
  <si>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</si>
  <si>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</si>
  <si>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</si>
  <si>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</si>
  <si>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</si>
  <si>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</si>
  <si>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</si>
  <si>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</si>
  <si>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</si>
  <si>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</si>
  <si>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</si>
  <si>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</si>
  <si>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</si>
  <si>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</si>
  <si>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</si>
  <si>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</si>
  <si>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</si>
  <si>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</si>
  <si>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</si>
  <si>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</si>
  <si>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</si>
  <si>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</si>
  <si>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</si>
  <si>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</si>
  <si>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</si>
  <si>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</si>
  <si>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</si>
  <si>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</si>
  <si>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</si>
  <si>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</si>
  <si>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</si>
  <si>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</si>
  <si>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</si>
  <si>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</si>
  <si>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</si>
  <si>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</si>
  <si>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</si>
  <si>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</si>
  <si>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</si>
  <si>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</si>
  <si>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</si>
  <si>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</si>
  <si>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</si>
  <si>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</si>
  <si>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</si>
  <si>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</si>
  <si>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</si>
  <si>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</si>
  <si>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</si>
  <si>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</si>
  <si>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</si>
  <si>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</si>
  <si>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</si>
  <si>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</si>
  <si>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</si>
  <si>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</si>
  <si>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</si>
  <si>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</si>
  <si>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</si>
  <si>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</si>
  <si>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</si>
  <si>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</si>
  <si>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</si>
  <si>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</si>
  <si>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</si>
  <si>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</si>
  <si>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</si>
  <si>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</si>
  <si>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</si>
  <si>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</si>
  <si>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</si>
  <si>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</si>
  <si>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</si>
  <si>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</si>
  <si>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</si>
  <si>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</si>
  <si>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</si>
  <si>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</si>
  <si>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</si>
  <si>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</si>
  <si>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</si>
  <si>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</si>
  <si>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</si>
  <si>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</si>
  <si>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</si>
  <si>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</si>
  <si>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</si>
  <si>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</si>
  <si>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</si>
  <si>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</si>
  <si>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</si>
  <si>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</si>
  <si>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</si>
  <si>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</si>
  <si>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</si>
  <si>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</si>
  <si>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</si>
  <si>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</si>
  <si>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</si>
  <si>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</si>
  <si>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</si>
  <si>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</si>
  <si>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</si>
  <si>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</si>
  <si>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</si>
  <si>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</si>
  <si>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</si>
  <si>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</si>
  <si>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</si>
  <si>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</si>
  <si>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</si>
  <si>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</si>
  <si>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</si>
  <si>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</si>
  <si>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</si>
  <si>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</si>
  <si>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</si>
  <si>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</si>
  <si>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</si>
  <si>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</si>
  <si>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</si>
  <si>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</si>
  <si>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</si>
  <si>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</si>
  <si>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</si>
  <si>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</si>
  <si>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</si>
  <si>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</si>
  <si>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</si>
  <si>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</si>
  <si>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</si>
  <si>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</si>
  <si>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</si>
  <si>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</si>
  <si>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</si>
  <si>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</si>
  <si>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</si>
  <si>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</si>
  <si>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</si>
  <si>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</si>
  <si>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</si>
  <si>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</si>
  <si>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</si>
  <si>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</si>
  <si>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</si>
  <si>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</si>
  <si>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</si>
  <si>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</si>
  <si>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</si>
  <si>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</si>
  <si>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</si>
  <si>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</si>
  <si>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</si>
  <si>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</si>
  <si>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</si>
  <si>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</si>
  <si>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</si>
  <si>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</si>
  <si>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</si>
  <si>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</si>
  <si>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</si>
  <si>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</si>
  <si>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</si>
  <si>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</si>
  <si>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</si>
  <si>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</si>
  <si>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</si>
  <si>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</si>
  <si>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</si>
  <si>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</si>
  <si>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</si>
  <si>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</si>
  <si>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</si>
  <si>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</si>
  <si>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</si>
  <si>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</si>
  <si>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</si>
  <si>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</si>
  <si>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</si>
  <si>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</si>
  <si>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</si>
  <si>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</si>
  <si>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</si>
  <si>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</si>
  <si>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</si>
  <si>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</si>
  <si>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</si>
  <si>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</si>
  <si>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</si>
  <si>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</si>
  <si>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</si>
  <si>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</si>
  <si>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</si>
  <si>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</si>
  <si>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</si>
  <si>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</si>
  <si>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</si>
  <si>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</si>
  <si>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</si>
  <si>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</si>
  <si>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</si>
  <si>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</si>
  <si>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</si>
  <si>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</si>
  <si>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</si>
  <si>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</si>
  <si>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</si>
  <si>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</si>
  <si>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</si>
  <si>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</si>
  <si>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</si>
  <si>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</si>
  <si>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</si>
  <si>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</si>
  <si>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</si>
  <si>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</si>
  <si>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</si>
  <si>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</si>
  <si>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</si>
  <si>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</si>
  <si>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</si>
  <si>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</si>
  <si>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</si>
  <si>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</si>
  <si>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</si>
  <si>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</si>
  <si>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</si>
  <si>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</si>
  <si>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</si>
  <si>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</si>
  <si>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</si>
  <si>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</si>
  <si>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</si>
  <si>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</si>
  <si>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</si>
  <si>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</si>
  <si>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</si>
  <si>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</si>
  <si>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</si>
  <si>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</si>
  <si>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</si>
  <si>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</si>
  <si>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</si>
  <si>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</si>
  <si>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</si>
  <si>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</si>
  <si>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</si>
  <si>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</si>
  <si>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</si>
  <si>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</si>
  <si>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</si>
  <si>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</si>
  <si>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</si>
  <si>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</si>
  <si>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</si>
  <si>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</si>
  <si>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</si>
  <si>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</si>
  <si>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</si>
  <si>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</si>
  <si>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</si>
  <si>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</si>
  <si>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</si>
  <si>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</si>
  <si>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</si>
  <si>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</si>
  <si>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</si>
  <si>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</si>
  <si>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</si>
  <si>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</si>
  <si>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</si>
  <si>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</si>
  <si>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</si>
  <si>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</si>
  <si>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</si>
  <si>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</si>
  <si>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</si>
  <si>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</si>
  <si>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</si>
  <si>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</si>
  <si>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</si>
  <si>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</si>
  <si>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</si>
  <si>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</si>
  <si>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</si>
  <si>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</si>
  <si>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</si>
  <si>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</si>
  <si>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</si>
  <si>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</si>
  <si>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</si>
  <si>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</si>
  <si>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</si>
  <si>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</si>
  <si>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</si>
  <si>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</si>
  <si>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</si>
  <si>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</si>
  <si>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</si>
  <si>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</si>
  <si>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</si>
  <si>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</si>
  <si>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</si>
  <si>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</si>
  <si>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</si>
  <si>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</si>
  <si>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</si>
  <si>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</si>
  <si>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</si>
  <si>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</si>
  <si>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</si>
  <si>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</si>
  <si>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</si>
  <si>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</si>
  <si>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</si>
  <si>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</si>
  <si>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</si>
  <si>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</si>
  <si>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</si>
  <si>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</si>
  <si>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</si>
  <si>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</si>
  <si>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</si>
  <si>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</si>
  <si>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</si>
  <si>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</si>
  <si>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</si>
  <si>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</si>
  <si>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</si>
  <si>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</si>
  <si>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</si>
  <si>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</si>
  <si>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</si>
  <si>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</si>
  <si>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</si>
  <si>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</si>
  <si>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</si>
  <si>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</si>
  <si>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</si>
  <si>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</si>
  <si>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</si>
  <si>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</si>
  <si>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</si>
  <si>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</si>
  <si>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</si>
  <si>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</si>
  <si>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</si>
  <si>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</si>
  <si>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</si>
  <si>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</si>
  <si>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</si>
  <si>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</si>
  <si>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</si>
  <si>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</si>
  <si>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</si>
  <si>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</si>
  <si>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</si>
  <si>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</si>
  <si>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</si>
  <si>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</si>
  <si>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</si>
  <si>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</si>
  <si>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</si>
  <si>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</si>
  <si>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</si>
  <si>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</si>
  <si>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</si>
  <si>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</si>
  <si>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</si>
  <si>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</si>
  <si>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</si>
  <si>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</si>
  <si>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</si>
  <si>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</si>
  <si>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</si>
  <si>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</si>
  <si>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</si>
  <si>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</si>
  <si>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</si>
  <si>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</si>
  <si>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</si>
  <si>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</si>
  <si>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</si>
  <si>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</si>
  <si>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</si>
  <si>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</si>
  <si>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</si>
  <si>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</si>
  <si>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</si>
  <si>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</si>
  <si>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</si>
  <si>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</si>
  <si>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</si>
  <si>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</si>
  <si>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</si>
  <si>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</si>
  <si>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</si>
  <si>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</si>
  <si>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</si>
  <si>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</si>
  <si>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</si>
  <si>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</si>
  <si>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</si>
  <si>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</si>
  <si>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</si>
  <si>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</si>
  <si>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</si>
  <si>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</si>
  <si>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</si>
  <si>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</si>
  <si>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</si>
  <si>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</si>
  <si>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</si>
  <si>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</si>
  <si>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</si>
  <si>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</si>
  <si>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</si>
  <si>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</si>
  <si>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</si>
  <si>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</si>
  <si>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</si>
  <si>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</si>
  <si>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</si>
  <si>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</si>
  <si>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</si>
  <si>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</si>
  <si>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</si>
  <si>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</si>
  <si>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</si>
  <si>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</si>
  <si>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</si>
  <si>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</si>
  <si>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</si>
  <si>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</si>
  <si>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</si>
  <si>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</si>
  <si>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</si>
  <si>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</si>
  <si>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</si>
  <si>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</si>
  <si>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</si>
  <si>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</si>
  <si>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</si>
  <si>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</si>
  <si>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</si>
  <si>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</si>
  <si>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</si>
  <si>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</si>
  <si>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</si>
  <si>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</si>
  <si>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</si>
  <si>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</si>
  <si>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</si>
  <si>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</si>
  <si>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</si>
  <si>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</si>
  <si>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</si>
  <si>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</si>
  <si>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</si>
  <si>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</si>
  <si>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</si>
  <si>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</si>
  <si>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</si>
  <si>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</si>
  <si>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</si>
  <si>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</si>
  <si>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</si>
  <si>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</si>
  <si>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</si>
  <si>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</si>
  <si>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</si>
  <si>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</si>
  <si>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</si>
  <si>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</si>
  <si>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</si>
  <si>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</si>
  <si>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</si>
  <si>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</si>
  <si>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</si>
  <si>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</si>
  <si>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</si>
  <si>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</si>
  <si>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</si>
  <si>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</si>
  <si>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</si>
  <si>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</si>
  <si>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</si>
  <si>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</si>
  <si>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</si>
  <si>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</si>
  <si>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</si>
  <si>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</si>
  <si>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</si>
  <si>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</si>
  <si>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</si>
  <si>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</si>
  <si>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</si>
  <si>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</si>
  <si>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</si>
  <si>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</si>
  <si>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</si>
  <si>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</si>
  <si>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</si>
  <si>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</si>
  <si>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</si>
  <si>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</si>
  <si>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</si>
  <si>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</si>
  <si>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</si>
  <si>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</si>
  <si>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</si>
  <si>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</si>
  <si>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</si>
  <si>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</si>
  <si>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</si>
  <si>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</si>
  <si>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</si>
  <si>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</si>
  <si>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</si>
  <si>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</si>
  <si>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</si>
  <si>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</si>
  <si>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</si>
  <si>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</si>
  <si>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</si>
  <si>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</si>
  <si>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</si>
  <si>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</si>
  <si>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</si>
  <si>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</si>
  <si>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</si>
  <si>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</si>
  <si>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</si>
  <si>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</si>
  <si>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</si>
  <si>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</si>
  <si>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</si>
  <si>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</si>
  <si>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</si>
  <si>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</si>
  <si>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</si>
  <si>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</si>
  <si>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</si>
  <si>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</si>
  <si>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</si>
  <si>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</si>
  <si>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</si>
  <si>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</si>
  <si>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</si>
  <si>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</si>
  <si>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</si>
  <si>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</si>
  <si>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</si>
  <si>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</si>
  <si>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</si>
  <si>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</si>
  <si>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</si>
  <si>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</si>
  <si>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</si>
  <si>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</si>
  <si>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</si>
  <si>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</si>
  <si>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</si>
  <si>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</si>
  <si>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</si>
  <si>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</si>
  <si>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</si>
  <si>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</si>
  <si>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</si>
  <si>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</si>
  <si>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</si>
  <si>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</si>
  <si>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</si>
  <si>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</si>
  <si>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</si>
  <si>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</si>
  <si>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</si>
  <si>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</si>
  <si>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</si>
  <si>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</si>
  <si>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</si>
  <si>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</si>
  <si>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</si>
  <si>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</si>
  <si>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</si>
  <si>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</si>
  <si>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</si>
  <si>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</si>
  <si>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</si>
  <si>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</si>
  <si>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</si>
  <si>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</si>
  <si>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</si>
  <si>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</si>
  <si>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</si>
  <si>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</si>
  <si>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</si>
  <si>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</si>
  <si>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</si>
  <si>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</si>
  <si>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</si>
  <si>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</si>
  <si>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</si>
  <si>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</si>
  <si>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</si>
  <si>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</si>
  <si>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</si>
  <si>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</si>
  <si>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</si>
  <si>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</si>
  <si>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</si>
  <si>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</si>
  <si>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</si>
  <si>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</si>
  <si>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</si>
  <si>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</si>
  <si>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</si>
  <si>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</si>
  <si>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</si>
  <si>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</si>
  <si>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</si>
  <si>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</si>
  <si>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</si>
  <si>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</si>
  <si>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</si>
  <si>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</si>
  <si>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</si>
  <si>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</si>
  <si>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</si>
  <si>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</si>
  <si>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</si>
  <si>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</si>
  <si>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</si>
  <si>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</si>
  <si>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</si>
  <si>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</si>
  <si>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</si>
  <si>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</si>
  <si>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</si>
  <si>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</si>
  <si>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</si>
  <si>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</si>
  <si>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</si>
  <si>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</si>
  <si>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</si>
  <si>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</si>
  <si>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</si>
  <si>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</si>
  <si>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</si>
  <si>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</si>
  <si>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</si>
  <si>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</si>
  <si>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</si>
  <si>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</si>
  <si>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</si>
  <si>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</si>
  <si>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</si>
  <si>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</si>
  <si>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</si>
  <si>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</si>
  <si>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</si>
  <si>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</si>
  <si>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</si>
  <si>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</si>
  <si>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</si>
  <si>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</si>
  <si>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</si>
  <si>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</si>
  <si>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</si>
  <si>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</si>
  <si>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</si>
  <si>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</si>
  <si>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</si>
  <si>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</si>
  <si>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</si>
  <si>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</si>
  <si>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</si>
  <si>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</si>
  <si>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</si>
  <si>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</si>
  <si>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</si>
  <si>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</si>
  <si>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</si>
  <si>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</si>
  <si>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</si>
  <si>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</si>
  <si>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</si>
  <si>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</si>
  <si>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</si>
  <si>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</si>
  <si>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</si>
  <si>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</si>
  <si>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</si>
  <si>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</si>
  <si>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</si>
  <si>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</si>
  <si>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</si>
  <si>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</si>
  <si>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</si>
  <si>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</si>
  <si>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</si>
  <si>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</si>
  <si>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</si>
  <si>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</si>
  <si>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</si>
  <si>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</si>
  <si>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</si>
  <si>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</si>
  <si>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</si>
  <si>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</si>
  <si>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</si>
  <si>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</si>
  <si>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</si>
  <si>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</si>
  <si>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</si>
  <si>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</si>
  <si>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</si>
  <si>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</si>
  <si>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</si>
  <si>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</si>
  <si>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</si>
  <si>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</si>
  <si>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</si>
  <si>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</si>
  <si>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</si>
  <si>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</si>
  <si>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</si>
  <si>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</si>
  <si>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</si>
  <si>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</si>
  <si>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</si>
  <si>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</si>
  <si>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</si>
  <si>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</si>
  <si>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</si>
  <si>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</si>
  <si>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</si>
  <si>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</si>
  <si>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</si>
  <si>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</si>
  <si>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</si>
  <si>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</si>
  <si>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</si>
  <si>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</si>
  <si>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</si>
  <si>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</si>
  <si>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</si>
  <si>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</si>
  <si>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</si>
  <si>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</si>
  <si>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</si>
  <si>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</si>
  <si>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</si>
  <si>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</si>
  <si>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</si>
  <si>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</si>
  <si>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</si>
  <si>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</si>
  <si>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</si>
  <si>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</si>
  <si>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</si>
  <si>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</si>
  <si>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</si>
  <si>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</si>
  <si>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</si>
  <si>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</si>
  <si>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</si>
  <si>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</si>
  <si>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</si>
  <si>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</si>
  <si>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</si>
  <si>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</si>
  <si>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</si>
  <si>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</si>
  <si>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</si>
  <si>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</si>
  <si>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</si>
  <si>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</si>
  <si>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</si>
  <si>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</si>
  <si>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</si>
  <si>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</si>
  <si>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</si>
  <si>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</si>
  <si>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</si>
  <si>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</si>
  <si>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</si>
  <si>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</si>
  <si>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</si>
  <si>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</si>
  <si>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</si>
  <si>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</si>
  <si>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</si>
  <si>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</si>
  <si>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</si>
  <si>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</si>
  <si>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</si>
  <si>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</si>
  <si>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</si>
  <si>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</si>
  <si>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</si>
  <si>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</si>
  <si>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</si>
  <si>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</si>
  <si>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</si>
  <si>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</si>
  <si>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</si>
  <si>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</si>
  <si>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</si>
  <si>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</si>
  <si>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</si>
  <si>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</si>
  <si>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</si>
  <si>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</si>
  <si>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</si>
  <si>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</si>
  <si>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</si>
  <si>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</si>
  <si>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</si>
  <si>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</si>
  <si>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</si>
  <si>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</si>
  <si>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</si>
  <si>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</si>
  <si>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</si>
  <si>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</si>
  <si>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</si>
  <si>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</si>
  <si>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</si>
  <si>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</si>
  <si>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</si>
  <si>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</si>
  <si>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</si>
  <si>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</si>
  <si>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</si>
  <si>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</si>
  <si>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</si>
  <si>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</si>
  <si>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</si>
  <si>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</si>
  <si>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</si>
  <si>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</si>
  <si>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</si>
  <si>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</si>
  <si>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</si>
  <si>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</si>
  <si>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</si>
  <si>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</si>
  <si>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</si>
  <si>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</si>
  <si>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</si>
  <si>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</si>
  <si>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</si>
  <si>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</si>
  <si>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</si>
  <si>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</si>
  <si>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</si>
  <si>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</si>
  <si>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</si>
  <si>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</si>
  <si>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</si>
  <si>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</si>
  <si>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</si>
  <si>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</si>
  <si>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</si>
  <si>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</si>
  <si>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</si>
  <si>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</si>
  <si>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</si>
  <si>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</si>
  <si>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</si>
  <si>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</si>
  <si>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</si>
  <si>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</si>
  <si>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</si>
  <si>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</si>
  <si>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</si>
  <si>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</si>
  <si>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</si>
  <si>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</si>
  <si>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</si>
  <si>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</si>
  <si>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</si>
  <si>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</si>
  <si>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</si>
  <si>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</si>
  <si>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</si>
  <si>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</si>
  <si>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</si>
  <si>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</si>
  <si>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</si>
  <si>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</si>
  <si>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</si>
  <si>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</si>
  <si>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</si>
  <si>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</si>
  <si>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</si>
  <si>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</si>
  <si>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</si>
  <si>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</si>
  <si>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</si>
  <si>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</si>
  <si>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</si>
  <si>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</si>
  <si>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</si>
  <si>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</si>
  <si>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</si>
  <si>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</si>
  <si>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</si>
  <si>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</si>
  <si>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</si>
  <si>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</si>
  <si>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</si>
  <si>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</si>
  <si>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</si>
  <si>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</si>
  <si>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</si>
  <si>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</si>
  <si>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</si>
  <si>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</si>
  <si>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</si>
  <si>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</si>
  <si>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</si>
  <si>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</si>
  <si>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</si>
  <si>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</si>
  <si>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</si>
  <si>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</si>
  <si>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</si>
  <si>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</si>
  <si>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</si>
  <si>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</si>
  <si>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</si>
  <si>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</si>
  <si>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</si>
  <si>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</si>
  <si>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</si>
  <si>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</si>
  <si>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</si>
  <si>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</si>
  <si>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</si>
  <si>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</si>
  <si>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</si>
  <si>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</si>
  <si>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</si>
  <si>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</si>
  <si>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</si>
  <si>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</si>
  <si>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</si>
  <si>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</si>
  <si>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</si>
  <si>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</si>
  <si>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</si>
  <si>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</si>
  <si>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</si>
  <si>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</si>
  <si>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</si>
  <si>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</si>
  <si>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</si>
  <si>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</si>
  <si>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</si>
  <si>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</si>
  <si>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</si>
  <si>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</si>
  <si>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</si>
  <si>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</si>
  <si>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</si>
  <si>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</si>
  <si>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</si>
  <si>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</si>
  <si>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</si>
  <si>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</si>
  <si>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</si>
  <si>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</si>
  <si>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</si>
  <si>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</si>
  <si>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</si>
  <si>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</si>
  <si>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</si>
  <si>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</si>
  <si>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</si>
  <si>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</si>
  <si>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</si>
  <si>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</si>
  <si>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</si>
  <si>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</si>
  <si>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</si>
  <si>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</si>
  <si>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</si>
  <si>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</si>
  <si>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</si>
  <si>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</si>
  <si>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</si>
  <si>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</si>
  <si>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</si>
  <si>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</si>
  <si>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</si>
  <si>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</si>
  <si>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</si>
  <si>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</si>
  <si>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</si>
  <si>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</si>
  <si>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</si>
  <si>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</si>
  <si>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</si>
  <si>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</si>
  <si>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</si>
  <si>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</si>
  <si>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</si>
  <si>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</si>
  <si>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</si>
  <si>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</si>
  <si>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</si>
  <si>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</si>
  <si>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</si>
  <si>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</si>
  <si>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</si>
  <si>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</si>
  <si>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</si>
  <si>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</si>
  <si>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</si>
  <si>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</si>
  <si>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</si>
  <si>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</si>
  <si>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</si>
  <si>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</si>
  <si>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</si>
  <si>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</si>
  <si>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</si>
  <si>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</si>
  <si>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</si>
  <si>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</si>
  <si>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</si>
  <si>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</si>
  <si>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</si>
  <si>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</si>
  <si>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</si>
  <si>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</si>
  <si>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</si>
  <si>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</si>
  <si>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</si>
  <si>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</si>
  <si>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</si>
  <si>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</si>
  <si>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</si>
  <si>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</si>
  <si>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</si>
  <si>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</si>
  <si>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</si>
  <si>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</si>
  <si>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</si>
  <si>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</si>
  <si>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</si>
  <si>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</si>
  <si>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</si>
  <si>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</si>
  <si>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</si>
  <si>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</si>
  <si>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</si>
  <si>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</si>
  <si>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</si>
  <si>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</si>
  <si>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</si>
  <si>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</si>
  <si>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</si>
  <si>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</si>
  <si>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</si>
  <si>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</si>
  <si>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</si>
  <si>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</si>
  <si>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</si>
  <si>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</si>
  <si>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</si>
  <si>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</si>
  <si>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</si>
  <si>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</si>
  <si>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</si>
  <si>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</si>
  <si>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</si>
  <si>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</si>
  <si>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</si>
  <si>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</si>
  <si>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</si>
  <si>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</si>
  <si>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</si>
  <si>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</si>
  <si>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</si>
  <si>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</si>
  <si>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</si>
  <si>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</si>
  <si>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</si>
  <si>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</si>
  <si>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</si>
  <si>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</si>
  <si>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</si>
  <si>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</si>
  <si>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</si>
  <si>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</si>
  <si>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</si>
  <si>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</si>
  <si>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</si>
  <si>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</si>
  <si>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</si>
  <si>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</si>
  <si>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</si>
  <si>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</si>
  <si>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</si>
  <si>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</si>
  <si>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</si>
  <si>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</si>
  <si>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</si>
  <si>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</si>
  <si>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</si>
  <si>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</si>
  <si>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</si>
  <si>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</si>
  <si>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</si>
  <si>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</si>
  <si>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</si>
  <si>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</si>
  <si>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</si>
  <si>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</si>
  <si>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</si>
  <si>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</si>
  <si>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</si>
  <si>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</si>
  <si>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</si>
  <si>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</si>
  <si>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</si>
  <si>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</si>
  <si>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</si>
  <si>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</si>
  <si>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</si>
  <si>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</si>
  <si>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</si>
  <si>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</si>
  <si>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</si>
  <si>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</si>
  <si>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</si>
  <si>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</si>
  <si>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</si>
  <si>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</si>
  <si>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</si>
  <si>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</si>
  <si>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</si>
  <si>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</si>
  <si>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</si>
  <si>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</si>
  <si>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</si>
  <si>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</si>
  <si>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</si>
  <si>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</si>
  <si>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</si>
  <si>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</si>
  <si>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</si>
  <si>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</si>
  <si>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</si>
  <si>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</si>
  <si>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</si>
  <si>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</si>
  <si>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</si>
  <si>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</si>
  <si>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</si>
  <si>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</si>
  <si>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</si>
  <si>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</si>
  <si>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</si>
  <si>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</si>
  <si>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</si>
  <si>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</si>
  <si>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</si>
  <si>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</si>
  <si>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</si>
  <si>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</si>
  <si>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</si>
  <si>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</si>
  <si>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</si>
  <si>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</si>
  <si>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</si>
  <si>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</si>
  <si>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</si>
  <si>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</si>
  <si>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</si>
  <si>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</si>
  <si>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</si>
  <si>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</si>
  <si>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</si>
  <si>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</si>
  <si>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</si>
  <si>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</si>
  <si>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</si>
  <si>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</si>
  <si>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</si>
  <si>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</si>
  <si>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</si>
  <si>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</si>
  <si>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</si>
  <si>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</si>
  <si>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</si>
  <si>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</si>
  <si>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</si>
  <si>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</si>
  <si>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</si>
  <si>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</si>
  <si>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</si>
  <si>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</si>
  <si>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</si>
  <si>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</si>
  <si>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</si>
  <si>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</si>
  <si>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</si>
  <si>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</si>
  <si>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</si>
  <si>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</si>
  <si>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</si>
  <si>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</si>
  <si>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</si>
  <si>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</si>
  <si>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</si>
  <si>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</si>
  <si>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</si>
  <si>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</si>
  <si>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</si>
  <si>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</si>
  <si>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</si>
  <si>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</si>
  <si>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</si>
  <si>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</si>
  <si>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</si>
  <si>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</si>
  <si>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</si>
  <si>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</si>
  <si>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</si>
  <si>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</si>
  <si>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</si>
  <si>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</si>
  <si>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</si>
  <si>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</si>
  <si>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</si>
  <si>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</si>
  <si>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</si>
  <si>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</si>
  <si>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</si>
  <si>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</si>
  <si>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</si>
  <si>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</si>
  <si>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</si>
  <si>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</si>
  <si>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</si>
  <si>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</si>
  <si>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</si>
  <si>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</si>
  <si>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</si>
  <si>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</si>
  <si>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</si>
  <si>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</si>
  <si>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</si>
  <si>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</si>
  <si>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</si>
  <si>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</si>
  <si>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</si>
  <si>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</si>
  <si>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</si>
  <si>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</si>
  <si>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</si>
  <si>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</si>
  <si>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</si>
  <si>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</si>
  <si>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</si>
  <si>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</si>
  <si>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</si>
  <si>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</si>
  <si>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</si>
  <si>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</si>
  <si>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</si>
  <si>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</si>
  <si>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</si>
  <si>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</si>
  <si>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</si>
  <si>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</si>
  <si>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</si>
  <si>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</si>
  <si>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</si>
  <si>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</si>
  <si>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</si>
  <si>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</si>
  <si>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</si>
  <si>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</si>
  <si>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</si>
  <si>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</si>
  <si>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</si>
  <si>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</si>
  <si>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</si>
  <si>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</si>
  <si>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</si>
  <si>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</si>
  <si>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</si>
  <si>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</si>
  <si>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</si>
  <si>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</si>
  <si>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</si>
  <si>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</si>
  <si>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</si>
  <si>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</si>
  <si>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</si>
  <si>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</si>
  <si>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</si>
  <si>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</si>
  <si>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</si>
  <si>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</si>
  <si>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</si>
  <si>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</si>
  <si>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</si>
  <si>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</si>
  <si>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</si>
  <si>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</si>
  <si>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</si>
  <si>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</si>
  <si>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</si>
  <si>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</si>
  <si>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</si>
  <si>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</si>
  <si>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</si>
  <si>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</si>
  <si>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</si>
  <si>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</si>
  <si>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</si>
  <si>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</si>
  <si>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</si>
  <si>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</si>
  <si>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</si>
  <si>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</si>
  <si>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</si>
  <si>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</si>
  <si>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</si>
  <si>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</si>
  <si>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</si>
  <si>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</si>
  <si>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</si>
  <si>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</si>
  <si>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</si>
  <si>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</si>
  <si>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</si>
  <si>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</si>
  <si>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</si>
  <si>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</si>
  <si>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</si>
  <si>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</si>
  <si>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</si>
  <si>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</si>
  <si>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</si>
  <si>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</si>
  <si>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</si>
  <si>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</si>
  <si>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</si>
  <si>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</si>
  <si>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</si>
  <si>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</si>
  <si>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</si>
  <si>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</si>
  <si>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</si>
  <si>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</si>
  <si>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</si>
  <si>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</si>
  <si>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</si>
  <si>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</si>
  <si>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</si>
  <si>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</si>
  <si>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</si>
  <si>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</si>
  <si>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</si>
  <si>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</si>
  <si>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</si>
  <si>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</si>
  <si>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</si>
  <si>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</si>
  <si>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</si>
  <si>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</si>
  <si>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</si>
  <si>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</si>
  <si>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</si>
  <si>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</si>
  <si>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</si>
  <si>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</si>
  <si>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</si>
  <si>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</si>
  <si>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</si>
  <si>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</si>
  <si>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</si>
  <si>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</si>
  <si>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</si>
  <si>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</si>
  <si>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</si>
  <si>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</si>
  <si>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</si>
  <si>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</si>
  <si>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</si>
  <si>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</si>
  <si>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</si>
  <si>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</si>
  <si>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</si>
  <si>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</si>
  <si>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</si>
  <si>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</si>
  <si>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</si>
  <si>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</si>
  <si>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</si>
  <si>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</si>
  <si>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</si>
  <si>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</si>
  <si>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</si>
  <si>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</si>
  <si>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</si>
  <si>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</si>
  <si>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</si>
  <si>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</si>
  <si>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</si>
  <si>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</si>
  <si>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</si>
  <si>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</si>
  <si>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</si>
  <si>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</si>
  <si>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</si>
  <si>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</si>
  <si>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</si>
  <si>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</si>
  <si>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</si>
  <si>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</si>
  <si>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</si>
  <si>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</si>
  <si>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</si>
  <si>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</si>
  <si>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</si>
  <si>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</si>
  <si>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</si>
  <si>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</si>
  <si>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</si>
  <si>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</si>
  <si>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</si>
  <si>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</si>
  <si>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</si>
  <si>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</si>
  <si>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</si>
  <si>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</si>
  <si>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</si>
  <si>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</si>
  <si>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</si>
  <si>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</si>
  <si>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</si>
  <si>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</si>
  <si>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</si>
  <si>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</si>
  <si>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</si>
  <si>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</si>
  <si>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</si>
  <si>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</si>
  <si>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</si>
  <si>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</si>
  <si>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</si>
  <si>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</si>
  <si>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</si>
  <si>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</si>
  <si>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</si>
  <si>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</si>
  <si>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</si>
  <si>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</si>
  <si>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</si>
  <si>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</si>
  <si>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</si>
  <si>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</si>
  <si>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</si>
  <si>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</si>
  <si>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</si>
  <si>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</si>
  <si>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</si>
  <si>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</si>
  <si>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</si>
  <si>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</si>
  <si>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</si>
  <si>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</si>
  <si>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</si>
  <si>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</si>
  <si>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</si>
  <si>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</si>
  <si>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</si>
  <si>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</si>
  <si>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</si>
  <si>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</si>
  <si>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</si>
  <si>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</si>
  <si>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</si>
  <si>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</si>
  <si>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</si>
  <si>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</si>
  <si>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</si>
  <si>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</si>
  <si>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</si>
  <si>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</si>
  <si>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</si>
  <si>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</si>
  <si>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</si>
  <si>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</si>
  <si>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</si>
  <si>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</si>
  <si>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</si>
  <si>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</si>
  <si>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</si>
  <si>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</si>
  <si>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</si>
  <si>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</si>
  <si>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</si>
  <si>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</si>
  <si>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</si>
  <si>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</si>
  <si>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</si>
  <si>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</si>
  <si>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</si>
  <si>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</si>
  <si>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</si>
  <si>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</si>
  <si>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</si>
  <si>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</si>
  <si>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</si>
  <si>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</si>
  <si>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</si>
  <si>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</si>
  <si>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</si>
  <si>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</si>
  <si>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</si>
  <si>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</si>
  <si>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</si>
  <si>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</si>
  <si>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</si>
  <si>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</si>
  <si>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</si>
  <si>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</si>
  <si>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</si>
  <si>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</si>
  <si>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</si>
  <si>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</si>
  <si>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</si>
  <si>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</si>
  <si>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</si>
  <si>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</si>
  <si>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</si>
  <si>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</si>
  <si>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</si>
  <si>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</si>
  <si>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</si>
  <si>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</si>
  <si>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</si>
  <si>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</si>
  <si>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</si>
  <si>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</si>
  <si>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</si>
  <si>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</si>
  <si>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</si>
  <si>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</si>
  <si>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</si>
  <si>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</si>
  <si>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</si>
  <si>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</si>
  <si>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</si>
  <si>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</si>
  <si>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</si>
  <si>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</si>
  <si>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</si>
  <si>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</si>
  <si>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</si>
  <si>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</si>
  <si>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</si>
  <si>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</si>
  <si>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</si>
  <si>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</si>
  <si>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</si>
  <si>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</si>
  <si>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</si>
  <si>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</si>
  <si>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</si>
  <si>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</si>
  <si>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</si>
  <si>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</si>
  <si>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</si>
  <si>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</si>
  <si>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</si>
  <si>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</si>
  <si>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</si>
  <si>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</si>
  <si>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</si>
  <si>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</si>
  <si>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</si>
  <si>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</si>
  <si>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</si>
  <si>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</si>
  <si>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</si>
  <si>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</si>
  <si>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</si>
  <si>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</si>
  <si>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</si>
  <si>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</si>
  <si>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</si>
  <si>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</si>
  <si>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</si>
  <si>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</si>
  <si>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</si>
  <si>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</si>
  <si>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</si>
  <si>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</si>
  <si>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</si>
  <si>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</si>
  <si>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</si>
  <si>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</si>
  <si>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</si>
  <si>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</si>
  <si>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</si>
  <si>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</si>
  <si>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</si>
  <si>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</si>
  <si>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</si>
  <si>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</si>
  <si>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</si>
  <si>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</si>
  <si>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</si>
  <si>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</si>
  <si>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</si>
  <si>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</si>
  <si>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</si>
  <si>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</si>
  <si>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</si>
  <si>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</si>
  <si>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</si>
  <si>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</si>
  <si>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</si>
  <si>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</si>
  <si>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</si>
  <si>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</si>
  <si>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</si>
  <si>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</si>
  <si>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</si>
  <si>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</si>
  <si>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</si>
  <si>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</si>
  <si>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</si>
  <si>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</si>
  <si>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</si>
  <si>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</si>
  <si>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</si>
  <si>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</si>
  <si>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</si>
  <si>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</si>
  <si>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</si>
  <si>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</si>
  <si>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</si>
  <si>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</si>
  <si>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</si>
  <si>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</si>
  <si>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</si>
  <si>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</si>
  <si>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</si>
  <si>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</si>
  <si>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</si>
  <si>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</si>
  <si>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</si>
  <si>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</si>
  <si>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</si>
  <si>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</si>
  <si>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</si>
  <si>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</si>
  <si>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</si>
  <si>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</si>
  <si>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</si>
  <si>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</si>
  <si>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</si>
  <si>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</si>
  <si>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</si>
  <si>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</si>
  <si>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</si>
  <si>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</si>
  <si>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</si>
  <si>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</si>
  <si>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</si>
  <si>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</si>
  <si>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</si>
  <si>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</si>
  <si>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</si>
  <si>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</si>
  <si>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</si>
  <si>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</si>
  <si>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</si>
  <si>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</si>
  <si>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</si>
  <si>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</si>
  <si>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</si>
  <si>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</si>
  <si>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</si>
  <si>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</si>
  <si>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</si>
  <si>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</si>
  <si>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</si>
  <si>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</si>
  <si>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</si>
  <si>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</si>
  <si>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</si>
  <si>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</si>
  <si>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</si>
  <si>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</si>
  <si>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</si>
  <si>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</si>
  <si>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</si>
  <si>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</si>
  <si>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</si>
  <si>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</si>
  <si>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</si>
  <si>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</si>
  <si>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</si>
  <si>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</si>
  <si>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</si>
  <si>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</si>
  <si>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</si>
  <si>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</si>
  <si>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</si>
  <si>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</si>
  <si>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</si>
  <si>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</si>
  <si>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</si>
  <si>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</si>
  <si>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</si>
  <si>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</si>
  <si>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</si>
  <si>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</si>
  <si>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</si>
  <si>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</si>
  <si>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</si>
  <si>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</si>
  <si>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</si>
  <si>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</si>
  <si>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</si>
  <si>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</si>
  <si>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</si>
  <si>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</si>
  <si>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</si>
  <si>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</si>
  <si>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</si>
  <si>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</si>
  <si>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</si>
  <si>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</si>
  <si>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</si>
  <si>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</si>
  <si>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</si>
  <si>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</si>
  <si>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</si>
  <si>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</si>
  <si>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</si>
  <si>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</si>
  <si>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</si>
  <si>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</si>
  <si>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</si>
  <si>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</si>
  <si>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</si>
  <si>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</si>
  <si>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</si>
  <si>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</si>
  <si>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</si>
  <si>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</si>
  <si>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</si>
  <si>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</si>
  <si>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</si>
  <si>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</si>
  <si>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</si>
  <si>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</si>
  <si>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</si>
  <si>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</si>
  <si>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</si>
  <si>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</si>
  <si>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</si>
  <si>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</si>
  <si>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</si>
  <si>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</si>
  <si>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</si>
  <si>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</si>
  <si>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</si>
  <si>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</si>
  <si>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</si>
  <si>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</si>
  <si>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</si>
  <si>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</si>
  <si>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</si>
  <si>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</si>
  <si>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</si>
  <si>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</si>
  <si>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</si>
  <si>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</si>
  <si>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</si>
  <si>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</si>
  <si>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</si>
  <si>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</si>
  <si>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</si>
  <si>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</si>
  <si>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</si>
  <si>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</si>
  <si>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</si>
  <si>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</si>
  <si>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</si>
  <si>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</si>
  <si>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</si>
  <si>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</si>
  <si>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</si>
  <si>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</si>
  <si>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</si>
  <si>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</si>
  <si>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</si>
  <si>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</si>
  <si>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</si>
  <si>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</si>
  <si>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</si>
  <si>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</si>
  <si>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</si>
  <si>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</si>
  <si>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</si>
  <si>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</si>
  <si>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</si>
  <si>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</si>
  <si>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</si>
  <si>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</si>
  <si>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</si>
  <si>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</si>
  <si>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</si>
  <si>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</si>
  <si>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</si>
  <si>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</si>
  <si>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</si>
  <si>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</si>
  <si>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</si>
  <si>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</si>
  <si>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</si>
  <si>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</si>
  <si>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</si>
  <si>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</si>
  <si>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</si>
  <si>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</si>
  <si>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</si>
  <si>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</si>
  <si>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</si>
  <si>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</si>
  <si>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</si>
  <si>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</si>
  <si>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</si>
  <si>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</si>
  <si>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</si>
  <si>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</si>
  <si>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</si>
  <si>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</si>
  <si>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</si>
  <si>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</si>
  <si>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</si>
  <si>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</si>
  <si>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</si>
  <si>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</si>
  <si>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</si>
  <si>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</si>
  <si>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</si>
  <si>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</si>
  <si>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</si>
  <si>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</si>
  <si>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</si>
  <si>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</si>
  <si>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</si>
  <si>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</si>
  <si>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</si>
  <si>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</si>
  <si>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</si>
  <si>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</si>
  <si>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</si>
  <si>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</si>
  <si>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</si>
  <si>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</si>
  <si>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</si>
  <si>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</si>
  <si>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</si>
  <si>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</si>
  <si>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</si>
  <si>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</si>
  <si>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</si>
  <si>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</si>
  <si>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</si>
  <si>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</si>
  <si>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</si>
  <si>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</si>
  <si>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</si>
  <si>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</si>
  <si>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</si>
  <si>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</si>
  <si>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</si>
  <si>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</si>
  <si>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</si>
  <si>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</si>
  <si>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</si>
  <si>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</si>
  <si>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</si>
  <si>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</si>
  <si>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</si>
  <si>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</si>
  <si>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</si>
  <si>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</si>
  <si>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</si>
  <si>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</si>
  <si>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</si>
  <si>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</si>
  <si>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</si>
  <si>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</si>
  <si>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</si>
  <si>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</si>
  <si>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</si>
  <si>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</si>
  <si>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</si>
  <si>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</si>
  <si>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</si>
  <si>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</si>
  <si>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</si>
  <si>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</si>
  <si>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</si>
  <si>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</si>
  <si>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</si>
  <si>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</si>
  <si>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</si>
  <si>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</si>
  <si>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</si>
  <si>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</si>
  <si>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</si>
  <si>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</si>
  <si>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</si>
  <si>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</si>
  <si>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</si>
  <si>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</si>
  <si>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</si>
  <si>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</si>
  <si>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</si>
  <si>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</si>
  <si>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</si>
  <si>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</si>
  <si>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</si>
  <si>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</si>
  <si>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</si>
  <si>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</si>
  <si>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</si>
  <si>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</si>
  <si>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</si>
  <si>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</si>
  <si>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</si>
  <si>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</si>
  <si>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</si>
  <si>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</si>
  <si>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</si>
  <si>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</si>
  <si>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</si>
  <si>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</si>
  <si>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</si>
  <si>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</si>
  <si>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</si>
  <si>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</si>
  <si>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</si>
  <si>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</si>
  <si>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</si>
  <si>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</si>
  <si>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</si>
  <si>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</si>
  <si>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</si>
  <si>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</si>
  <si>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</si>
  <si>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</si>
  <si>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</si>
  <si>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</si>
  <si>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</si>
  <si>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</si>
  <si>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</si>
  <si>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</si>
  <si>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</si>
  <si>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</si>
  <si>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</si>
  <si>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</si>
  <si>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</si>
  <si>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</si>
  <si>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</si>
  <si>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</si>
  <si>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</si>
  <si>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</si>
  <si>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</si>
  <si>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</si>
  <si>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</si>
  <si>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</si>
  <si>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</si>
  <si>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</si>
  <si>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</si>
  <si>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</si>
  <si>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</si>
  <si>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</si>
  <si>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</si>
  <si>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</si>
  <si>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</si>
  <si>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</si>
  <si>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</si>
  <si>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</si>
  <si>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</si>
  <si>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</si>
  <si>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</si>
  <si>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</si>
  <si>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</si>
  <si>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</si>
  <si>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</si>
  <si>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</si>
  <si>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</si>
  <si>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</si>
  <si>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</si>
  <si>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</si>
  <si>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</si>
  <si>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</si>
  <si>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</si>
  <si>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</si>
  <si>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</si>
  <si>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</si>
  <si>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</si>
  <si>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</si>
  <si>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</si>
  <si>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</si>
  <si>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</si>
  <si>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</si>
  <si>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</si>
  <si>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</si>
  <si>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</si>
  <si>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</si>
  <si>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</si>
  <si>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</si>
  <si>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</si>
  <si>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</si>
  <si>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</si>
  <si>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</si>
  <si>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</si>
  <si>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</si>
  <si>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</si>
  <si>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</si>
  <si>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</si>
  <si>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</si>
  <si>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</si>
  <si>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</si>
  <si>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</si>
  <si>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</si>
  <si>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</si>
  <si>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</si>
  <si>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</si>
  <si>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</si>
  <si>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</si>
  <si>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</si>
  <si>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</si>
  <si>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</si>
  <si>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</si>
  <si>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</si>
  <si>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</si>
  <si>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</si>
  <si>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</si>
  <si>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</si>
  <si>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</si>
  <si>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</si>
  <si>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</si>
  <si>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</si>
  <si>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</si>
  <si>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</si>
  <si>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</si>
  <si>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</si>
  <si>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</si>
  <si>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</si>
  <si>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</si>
  <si>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</si>
  <si>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</si>
  <si>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</si>
  <si>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</si>
  <si>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</si>
  <si>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</si>
  <si>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</si>
  <si>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</si>
  <si>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</si>
  <si>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</si>
  <si>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</si>
  <si>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</si>
  <si>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</si>
  <si>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</si>
  <si>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</si>
  <si>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</si>
  <si>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</si>
  <si>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</si>
  <si>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</si>
  <si>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</si>
  <si>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</si>
  <si>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</si>
  <si>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</si>
  <si>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</si>
  <si>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</si>
  <si>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</si>
  <si>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</si>
  <si>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</si>
  <si>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</si>
  <si>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</si>
  <si>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</si>
  <si>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</si>
  <si>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</si>
  <si>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</si>
  <si>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</si>
  <si>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</si>
  <si>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</si>
  <si>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</si>
  <si>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</si>
  <si>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</si>
  <si>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</si>
  <si>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</si>
  <si>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</si>
  <si>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</si>
  <si>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</si>
  <si>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</si>
  <si>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</si>
  <si>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</si>
  <si>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</si>
  <si>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</si>
  <si>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</si>
  <si>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</si>
  <si>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</si>
  <si>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</si>
  <si>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</si>
  <si>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</si>
  <si>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</si>
  <si>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</si>
  <si>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</si>
  <si>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</si>
  <si>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</si>
  <si>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</si>
  <si>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</si>
  <si>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</si>
  <si>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</si>
  <si>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</si>
  <si>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</si>
  <si>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</si>
  <si>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</si>
  <si>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</si>
  <si>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</si>
  <si>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</si>
  <si>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</si>
  <si>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</si>
  <si>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</si>
  <si>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</si>
  <si>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</si>
  <si>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</si>
  <si>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</si>
  <si>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</si>
  <si>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</si>
  <si>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</si>
  <si>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</si>
  <si>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</si>
  <si>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</si>
  <si>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</si>
  <si>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</si>
  <si>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</si>
  <si>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</si>
  <si>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</si>
  <si>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</si>
  <si>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</si>
  <si>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</si>
  <si>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</si>
  <si>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</si>
  <si>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</si>
  <si>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</si>
  <si>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</si>
  <si>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</si>
  <si>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</si>
  <si>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</si>
  <si>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</si>
  <si>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</si>
  <si>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</si>
  <si>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</si>
  <si>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</si>
  <si>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</si>
  <si>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</si>
  <si>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</si>
  <si>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</si>
  <si>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</si>
  <si>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</si>
  <si>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</si>
  <si>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</si>
  <si>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</si>
  <si>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</si>
  <si>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</si>
  <si>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</si>
  <si>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</si>
  <si>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</si>
  <si>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</si>
  <si>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</si>
  <si>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</si>
  <si>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</si>
  <si>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</si>
  <si>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</si>
  <si>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</si>
  <si>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</si>
  <si>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</si>
  <si>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</si>
  <si>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</si>
  <si>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</si>
  <si>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</si>
  <si>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</si>
  <si>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</si>
  <si>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</si>
  <si>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</si>
  <si>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</si>
  <si>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</si>
  <si>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</si>
  <si>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</si>
  <si>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</si>
  <si>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</si>
  <si>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</si>
  <si>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</si>
  <si>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</si>
  <si>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</si>
  <si>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</si>
  <si>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</si>
  <si>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</si>
  <si>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</si>
  <si>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</si>
  <si>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</si>
  <si>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</si>
  <si>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</si>
  <si>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</si>
  <si>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</si>
  <si>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</si>
  <si>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</si>
  <si>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</si>
  <si>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</si>
  <si>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</si>
  <si>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</si>
  <si>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</si>
  <si>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</si>
  <si>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</si>
  <si>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</si>
  <si>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</si>
  <si>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</si>
  <si>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</si>
  <si>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</si>
  <si>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</si>
  <si>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</si>
  <si>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</si>
  <si>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</si>
  <si>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</si>
  <si>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</si>
  <si>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</si>
  <si>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</si>
  <si>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</si>
  <si>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</si>
  <si>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</si>
  <si>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</si>
  <si>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</si>
  <si>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</si>
  <si>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</si>
  <si>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</si>
  <si>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</si>
  <si>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</si>
  <si>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</si>
  <si>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</si>
  <si>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</si>
  <si>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</si>
  <si>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</si>
  <si>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</si>
  <si>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</si>
  <si>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</si>
  <si>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</si>
  <si>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</si>
  <si>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</si>
  <si>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</si>
  <si>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</si>
  <si>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</si>
  <si>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</si>
  <si>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</si>
  <si>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</si>
  <si>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</si>
  <si>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</si>
  <si>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</si>
  <si>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</si>
  <si>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</si>
  <si>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</si>
  <si>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</si>
  <si>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</si>
  <si>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</si>
  <si>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</si>
  <si>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</si>
  <si>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</si>
  <si>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</si>
  <si>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</si>
  <si>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</si>
  <si>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</si>
  <si>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</si>
  <si>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</si>
  <si>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</si>
  <si>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</si>
  <si>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</si>
  <si>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</si>
  <si>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</si>
  <si>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</si>
  <si>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</si>
  <si>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</si>
  <si>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</si>
  <si>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</si>
  <si>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</si>
  <si>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</si>
  <si>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</si>
  <si>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</si>
  <si>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</si>
  <si>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</si>
  <si>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</si>
  <si>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</si>
  <si>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</si>
  <si>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</si>
  <si>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</si>
  <si>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</si>
  <si>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</si>
  <si>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</si>
  <si>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</si>
  <si>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</si>
  <si>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</si>
  <si>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</si>
  <si>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</si>
  <si>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</si>
  <si>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</si>
  <si>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</si>
  <si>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</si>
  <si>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</si>
  <si>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</si>
  <si>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</si>
  <si>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</si>
  <si>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</si>
  <si>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</si>
  <si>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</si>
  <si>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</si>
  <si>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</si>
  <si>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</si>
  <si>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</si>
  <si>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</si>
  <si>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</si>
  <si>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</si>
  <si>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</si>
  <si>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</si>
  <si>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</si>
  <si>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</si>
  <si>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</si>
  <si>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</si>
  <si>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</si>
  <si>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</si>
  <si>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</si>
  <si>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</si>
  <si>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</si>
  <si>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</si>
  <si>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</si>
  <si>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</si>
  <si>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</si>
  <si>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</si>
  <si>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</si>
  <si>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</si>
  <si>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</si>
  <si>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</si>
  <si>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</si>
  <si>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</si>
  <si>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</si>
  <si>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</si>
  <si>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</si>
  <si>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</si>
  <si>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</si>
  <si>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</si>
  <si>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</si>
  <si>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</si>
  <si>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</si>
  <si>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</si>
  <si>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</si>
  <si>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</si>
  <si>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</si>
  <si>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</si>
  <si>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</si>
  <si>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</si>
  <si>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</si>
  <si>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</si>
  <si>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</si>
  <si>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</si>
  <si>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</si>
  <si>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</si>
  <si>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</si>
  <si>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</si>
  <si>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</si>
  <si>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</si>
  <si>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</si>
  <si>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</si>
  <si>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</si>
  <si>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</si>
  <si>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</si>
  <si>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</si>
  <si>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</si>
  <si>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</si>
  <si>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</si>
  <si>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</si>
  <si>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</si>
  <si>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</si>
  <si>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</si>
  <si>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</si>
  <si>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</si>
  <si>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</si>
  <si>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</si>
  <si>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</si>
  <si>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</si>
  <si>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</si>
  <si>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</si>
  <si>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</si>
  <si>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</si>
  <si>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</si>
  <si>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</si>
  <si>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</si>
  <si>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</si>
  <si>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</si>
  <si>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</si>
  <si>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</si>
  <si>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</si>
  <si>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</si>
  <si>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</si>
  <si>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</si>
  <si>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</si>
  <si>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</si>
  <si>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</si>
  <si>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</si>
  <si>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</si>
  <si>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</si>
  <si>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</si>
  <si>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</si>
  <si>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</si>
  <si>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</si>
  <si>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</si>
  <si>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</si>
  <si>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</si>
  <si>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</si>
  <si>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</si>
  <si>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</si>
  <si>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</si>
  <si>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</si>
  <si>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</si>
  <si>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</si>
  <si>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</si>
  <si>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</si>
  <si>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</si>
  <si>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</si>
  <si>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</si>
  <si>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</si>
  <si>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</si>
  <si>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</si>
  <si>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</si>
  <si>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</si>
  <si>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</si>
  <si>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</si>
  <si>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</si>
  <si>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</si>
  <si>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</si>
  <si>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</si>
  <si>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</si>
  <si>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</si>
  <si>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</si>
  <si>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</si>
  <si>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</si>
  <si>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</si>
  <si>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</si>
  <si>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</si>
  <si>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</si>
  <si>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</si>
  <si>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</si>
  <si>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</si>
  <si>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</si>
  <si>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</si>
  <si>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</si>
  <si>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</si>
  <si>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</si>
  <si>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</si>
  <si>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</si>
  <si>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</si>
  <si>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</si>
  <si>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</si>
  <si>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</si>
  <si>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</si>
  <si>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</si>
  <si>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</si>
  <si>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</si>
  <si>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</si>
  <si>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</si>
  <si>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</si>
  <si>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</si>
  <si>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</si>
  <si>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</si>
  <si>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</si>
  <si>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</si>
  <si>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</si>
  <si>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</si>
  <si>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</si>
  <si>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</si>
  <si>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</si>
  <si>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</si>
  <si>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</si>
  <si>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</si>
  <si>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</si>
  <si>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</si>
  <si>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</si>
  <si>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</si>
  <si>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</si>
  <si>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</si>
  <si>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</si>
  <si>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</si>
  <si>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</si>
  <si>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</si>
  <si>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</si>
  <si>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</si>
  <si>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</si>
  <si>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</si>
  <si>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</si>
  <si>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</si>
  <si>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</si>
  <si>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</si>
  <si>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</si>
  <si>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</si>
  <si>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</si>
  <si>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</si>
  <si>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</si>
  <si>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</si>
  <si>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</si>
  <si>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</si>
  <si>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</si>
  <si>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</si>
  <si>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</si>
  <si>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</si>
  <si>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</si>
  <si>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</si>
  <si>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</si>
  <si>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</si>
  <si>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</si>
  <si>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</si>
  <si>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</si>
  <si>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</si>
  <si>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</si>
  <si>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</si>
  <si>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</si>
  <si>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</si>
  <si>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</si>
  <si>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</si>
  <si>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</si>
  <si>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</si>
  <si>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</si>
  <si>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</si>
  <si>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</si>
  <si>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</si>
  <si>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</si>
  <si>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</si>
  <si>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</si>
  <si>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</si>
  <si>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</si>
  <si>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</si>
  <si>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</si>
  <si>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</si>
  <si>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</si>
  <si>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</si>
  <si>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</si>
  <si>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</si>
  <si>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</si>
  <si>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</si>
  <si>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</si>
  <si>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</si>
  <si>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</si>
  <si>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</si>
  <si>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</si>
  <si>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</si>
  <si>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</si>
  <si>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</si>
  <si>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</si>
  <si>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</si>
  <si>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</si>
  <si>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</si>
  <si>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</si>
  <si>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</si>
  <si>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</si>
  <si>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</si>
  <si>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</si>
  <si>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</si>
  <si>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</si>
  <si>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</si>
  <si>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</si>
  <si>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</si>
  <si>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</si>
  <si>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</si>
  <si>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</si>
  <si>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</si>
  <si>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</si>
  <si>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</si>
  <si>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</si>
  <si>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</si>
  <si>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</si>
  <si>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</si>
  <si>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</si>
  <si>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</si>
  <si>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</si>
  <si>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</si>
  <si>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</si>
  <si>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</si>
  <si>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</si>
  <si>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</si>
  <si>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</si>
  <si>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</si>
  <si>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</si>
  <si>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</si>
  <si>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</si>
  <si>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</si>
  <si>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</si>
  <si>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</si>
  <si>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</si>
  <si>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</si>
  <si>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</si>
  <si>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</si>
  <si>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</si>
  <si>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</si>
  <si>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</si>
  <si>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</si>
  <si>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</si>
  <si>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</si>
  <si>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</si>
  <si>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</si>
  <si>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</si>
  <si>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</si>
  <si>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</si>
  <si>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</si>
  <si>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</si>
  <si>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</si>
  <si>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</si>
  <si>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</si>
  <si>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</si>
  <si>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</si>
  <si>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</si>
  <si>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</si>
  <si>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</si>
  <si>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</si>
  <si>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</si>
  <si>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</si>
  <si>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</si>
  <si>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</si>
  <si>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</si>
  <si>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</si>
  <si>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</si>
  <si>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</si>
  <si>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</si>
  <si>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</si>
  <si>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</si>
  <si>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</si>
  <si>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</si>
  <si>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</si>
  <si>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</si>
  <si>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</si>
  <si>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</si>
  <si>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</si>
  <si>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</si>
  <si>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</si>
  <si>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</si>
  <si>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</si>
  <si>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</si>
  <si>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</si>
  <si>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</si>
  <si>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</si>
  <si>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</si>
  <si>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</si>
  <si>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</si>
  <si>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</si>
  <si>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</si>
  <si>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</si>
  <si>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</si>
  <si>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</si>
  <si>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</si>
  <si>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</si>
  <si>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</si>
  <si>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</si>
  <si>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</si>
  <si>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</si>
  <si>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</si>
  <si>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</si>
  <si>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</si>
  <si>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</si>
  <si>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</si>
  <si>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</si>
  <si>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</si>
  <si>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</si>
  <si>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</si>
  <si>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</si>
  <si>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</si>
  <si>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</si>
  <si>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</si>
  <si>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</si>
  <si>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</si>
  <si>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</si>
  <si>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</si>
  <si>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</si>
  <si>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</si>
  <si>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</si>
  <si>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</si>
  <si>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</si>
  <si>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</si>
  <si>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</si>
  <si>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</si>
  <si>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</si>
  <si>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</si>
  <si>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</si>
  <si>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</si>
  <si>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</si>
  <si>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</si>
  <si>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</si>
  <si>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</si>
  <si>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</si>
  <si>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</si>
  <si>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</si>
  <si>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</si>
  <si>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</si>
  <si>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</si>
  <si>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</si>
  <si>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</si>
  <si>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</si>
  <si>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</si>
  <si>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</si>
  <si>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</si>
  <si>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</si>
  <si>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</si>
  <si>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</si>
  <si>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</si>
  <si>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</si>
  <si>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</si>
  <si>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</si>
  <si>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</si>
  <si>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</si>
  <si>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</si>
  <si>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</si>
  <si>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</si>
  <si>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</si>
  <si>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</si>
  <si>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</si>
  <si>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</si>
  <si>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</si>
  <si>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</si>
  <si>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</si>
  <si>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</si>
  <si>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</si>
  <si>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</si>
  <si>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</si>
  <si>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</si>
  <si>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</si>
  <si>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</si>
  <si>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</si>
  <si>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</si>
  <si>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</si>
  <si>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</si>
  <si>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</si>
  <si>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</si>
  <si>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</si>
  <si>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</si>
  <si>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</si>
  <si>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</si>
  <si>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</si>
  <si>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</si>
  <si>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</si>
  <si>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</si>
  <si>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</si>
  <si>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</si>
  <si>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</si>
  <si>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</si>
  <si>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</si>
  <si>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</si>
  <si>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</si>
  <si>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</si>
  <si>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</si>
  <si>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</si>
  <si>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</si>
  <si>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</si>
  <si>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</si>
  <si>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</si>
  <si>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</si>
  <si>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</si>
  <si>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</si>
  <si>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</si>
  <si>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</si>
  <si>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</si>
  <si>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</si>
  <si>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</si>
  <si>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</si>
  <si>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</si>
  <si>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</si>
  <si>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</si>
  <si>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</si>
  <si>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</si>
  <si>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</si>
  <si>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</si>
  <si>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</si>
  <si>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</si>
  <si>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</si>
  <si>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</si>
  <si>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</si>
  <si>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</si>
  <si>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</si>
  <si>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</si>
  <si>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</si>
  <si>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</si>
  <si>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</si>
  <si>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</si>
  <si>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</si>
  <si>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</si>
  <si>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</si>
  <si>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</si>
  <si>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</si>
  <si>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</si>
  <si>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</si>
  <si>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</si>
  <si>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</si>
  <si>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</si>
  <si>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</si>
  <si>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</si>
  <si>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</si>
  <si>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</si>
  <si>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</si>
  <si>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</si>
  <si>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</si>
  <si>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</si>
  <si>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</si>
  <si>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</si>
  <si>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</si>
  <si>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</si>
  <si>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</si>
  <si>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</si>
  <si>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</si>
  <si>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</si>
  <si>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</si>
  <si>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</si>
  <si>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</si>
  <si>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</si>
  <si>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</si>
  <si>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</si>
  <si>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</si>
  <si>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</si>
  <si>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</si>
  <si>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</si>
  <si>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</si>
  <si>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</si>
  <si>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</si>
  <si>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</si>
  <si>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</si>
  <si>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</si>
  <si>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</si>
  <si>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</si>
  <si>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</si>
  <si>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</si>
  <si>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</si>
  <si>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</si>
  <si>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</si>
  <si>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</si>
  <si>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</si>
  <si>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</si>
  <si>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</si>
  <si>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</si>
  <si>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</si>
  <si>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</si>
  <si>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</si>
  <si>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</si>
  <si>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</si>
  <si>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</si>
  <si>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</si>
  <si>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</si>
  <si>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</si>
  <si>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</si>
  <si>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</si>
  <si>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</si>
  <si>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</si>
  <si>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</si>
  <si>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</si>
  <si>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</si>
  <si>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</si>
  <si>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</si>
  <si>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</si>
  <si>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</si>
  <si>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</si>
  <si>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</si>
  <si>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</si>
  <si>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</si>
  <si>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</si>
  <si>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</si>
  <si>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</si>
  <si>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</si>
  <si>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</si>
  <si>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</si>
  <si>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</si>
  <si>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</si>
  <si>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</si>
  <si>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</si>
  <si>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</si>
  <si>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</si>
  <si>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</si>
  <si>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</si>
  <si>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</si>
  <si>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</si>
  <si>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</si>
  <si>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</si>
  <si>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</si>
  <si>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</si>
  <si>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</si>
  <si>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</si>
  <si>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</si>
  <si>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</si>
  <si>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</si>
  <si>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</si>
  <si>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</si>
  <si>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</si>
  <si>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</si>
  <si>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</si>
  <si>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</si>
  <si>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</si>
  <si>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</si>
  <si>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</si>
  <si>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</si>
  <si>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</si>
  <si>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</si>
  <si>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</si>
  <si>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</si>
  <si>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</si>
  <si>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</si>
  <si>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</si>
  <si>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</si>
  <si>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</si>
  <si>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</si>
  <si>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</si>
  <si>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</si>
  <si>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</si>
  <si>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</si>
  <si>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</si>
  <si>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</si>
  <si>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</si>
  <si>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</si>
  <si>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</si>
  <si>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</si>
  <si>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</si>
  <si>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</si>
  <si>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</si>
  <si>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</si>
  <si>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</si>
  <si>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</si>
  <si>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</si>
  <si>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</si>
  <si>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</si>
  <si>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</si>
  <si>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</si>
  <si>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</si>
  <si>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</si>
  <si>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</si>
  <si>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</si>
  <si>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</si>
  <si>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</si>
  <si>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</si>
  <si>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</si>
  <si>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</si>
  <si>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</si>
  <si>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</si>
  <si>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</si>
  <si>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</si>
  <si>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</si>
  <si>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</si>
  <si>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</si>
  <si>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</si>
  <si>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</si>
  <si>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</si>
  <si>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</si>
  <si>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</si>
  <si>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</si>
  <si>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</si>
  <si>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</si>
  <si>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</si>
  <si>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</si>
  <si>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</si>
  <si>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</si>
  <si>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</si>
  <si>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</si>
  <si>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</si>
  <si>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</si>
  <si>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</si>
  <si>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</si>
  <si>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</si>
  <si>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</si>
  <si>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</si>
  <si>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</si>
  <si>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</si>
  <si>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</si>
  <si>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</si>
  <si>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</si>
  <si>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</si>
  <si>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</si>
  <si>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</si>
  <si>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</si>
  <si>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</si>
  <si>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</si>
  <si>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</si>
  <si>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</si>
  <si>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</si>
  <si>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</si>
  <si>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</si>
  <si>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</si>
  <si>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</si>
  <si>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</si>
  <si>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</si>
  <si>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</si>
  <si>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</si>
  <si>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</si>
  <si>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</si>
  <si>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</si>
  <si>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</si>
  <si>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</si>
  <si>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</si>
  <si>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</si>
  <si>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</si>
  <si>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</si>
  <si>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</si>
  <si>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</si>
  <si>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</si>
  <si>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</si>
  <si>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</si>
  <si>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</si>
  <si>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</si>
  <si>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</si>
  <si>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</si>
  <si>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</si>
  <si>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</si>
  <si>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</si>
  <si>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</si>
  <si>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</si>
  <si>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</si>
  <si>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</si>
  <si>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</si>
  <si>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</si>
  <si>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</si>
  <si>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</si>
  <si>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</si>
  <si>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</si>
  <si>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</si>
  <si>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</si>
  <si>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</si>
  <si>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</si>
  <si>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</si>
  <si>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</si>
  <si>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</si>
  <si>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</si>
  <si>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</si>
  <si>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</si>
  <si>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</si>
  <si>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</si>
  <si>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</si>
  <si>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</si>
  <si>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</si>
  <si>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</si>
  <si>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</si>
  <si>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</si>
  <si>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</si>
  <si>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</si>
  <si>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</si>
  <si>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</si>
  <si>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</si>
  <si>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</si>
  <si>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</si>
  <si>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</si>
  <si>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</si>
  <si>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</si>
  <si>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</si>
  <si>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</si>
  <si>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</si>
  <si>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</si>
  <si>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</si>
  <si>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</si>
  <si>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</si>
  <si>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</si>
  <si>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</si>
  <si>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</si>
  <si>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</si>
  <si>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</si>
  <si>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</si>
  <si>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</si>
  <si>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</si>
  <si>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</si>
  <si>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</si>
  <si>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</si>
  <si>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</si>
  <si>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</si>
  <si>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</si>
  <si>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</si>
  <si>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</si>
  <si>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</si>
  <si>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</si>
  <si>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</si>
  <si>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</si>
  <si>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</si>
  <si>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</si>
  <si>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</si>
  <si>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</si>
  <si>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</si>
  <si>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</si>
  <si>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</si>
  <si>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</si>
  <si>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</si>
  <si>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</si>
  <si>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</si>
  <si>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</si>
  <si>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</si>
  <si>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</si>
  <si>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</si>
  <si>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</si>
  <si>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</si>
  <si>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</si>
  <si>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</si>
  <si>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</si>
  <si>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</si>
  <si>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</si>
  <si>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</si>
  <si>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</si>
  <si>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</si>
  <si>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</si>
  <si>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</si>
  <si>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</si>
  <si>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</si>
  <si>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</si>
  <si>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</si>
  <si>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</si>
  <si>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</si>
  <si>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</si>
  <si>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</si>
  <si>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</si>
  <si>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</si>
  <si>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</si>
  <si>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</si>
  <si>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</si>
  <si>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</si>
  <si>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</si>
  <si>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</si>
  <si>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</si>
  <si>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</si>
  <si>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</si>
  <si>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</si>
  <si>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</si>
  <si>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</si>
  <si>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</si>
  <si>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</si>
  <si>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</si>
  <si>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</si>
  <si>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</si>
  <si>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</si>
  <si>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</si>
  <si>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</si>
  <si>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</si>
  <si>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</si>
  <si>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</si>
  <si>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</si>
  <si>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</si>
  <si>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</si>
  <si>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</si>
  <si>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</si>
  <si>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</si>
  <si>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</si>
  <si>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</si>
  <si>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</si>
  <si>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</si>
  <si>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</si>
  <si>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</si>
  <si>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</si>
  <si>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</si>
  <si>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</si>
  <si>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</si>
  <si>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</si>
  <si>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</si>
  <si>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</si>
  <si>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</si>
  <si>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</si>
  <si>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</si>
  <si>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</si>
  <si>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</si>
  <si>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</si>
  <si>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</si>
  <si>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</si>
  <si>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</si>
  <si>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</si>
  <si>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</si>
  <si>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</si>
  <si>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</si>
  <si>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</si>
  <si>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</si>
  <si>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</si>
  <si>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</si>
  <si>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</si>
  <si>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</si>
  <si>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</si>
  <si>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</si>
  <si>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</si>
  <si>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</si>
  <si>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</si>
  <si>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</si>
  <si>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</si>
  <si>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</si>
  <si>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</si>
  <si>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</si>
  <si>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</si>
  <si>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</si>
  <si>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</si>
  <si>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</si>
  <si>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</si>
  <si>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</si>
  <si>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</si>
  <si>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</si>
  <si>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</si>
  <si>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</si>
  <si>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</si>
  <si>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</si>
  <si>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</si>
  <si>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</si>
  <si>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</si>
  <si>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</si>
  <si>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</si>
  <si>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</si>
  <si>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</si>
  <si>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</si>
  <si>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</si>
  <si>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</si>
  <si>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</si>
  <si>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</si>
  <si>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</si>
  <si>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</si>
  <si>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</si>
  <si>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</si>
  <si>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</si>
  <si>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</si>
  <si>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</si>
  <si>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</si>
  <si>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</si>
  <si>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</si>
  <si>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</si>
  <si>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</si>
  <si>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</si>
  <si>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</si>
  <si>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</si>
  <si>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</si>
  <si>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</si>
  <si>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</si>
  <si>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</si>
  <si>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</si>
  <si>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</si>
  <si>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</si>
  <si>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</si>
  <si>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</si>
  <si>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</si>
  <si>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</si>
  <si>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</si>
  <si>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</si>
  <si>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</si>
  <si>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</si>
  <si>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</si>
  <si>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</si>
  <si>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</si>
  <si>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</si>
  <si>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</si>
  <si>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</si>
  <si>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</si>
  <si>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</si>
  <si>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</si>
  <si>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</si>
  <si>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</si>
  <si>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</si>
  <si>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</si>
  <si>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</si>
  <si>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</si>
  <si>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</si>
  <si>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</si>
  <si>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</si>
  <si>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</si>
  <si>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</si>
  <si>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</si>
  <si>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</si>
  <si>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</si>
  <si>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</si>
  <si>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</si>
  <si>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</si>
  <si>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</si>
  <si>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</si>
  <si>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</si>
  <si>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</si>
  <si>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</si>
  <si>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</si>
  <si>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</si>
  <si>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</si>
  <si>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</si>
  <si>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</si>
  <si>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</si>
  <si>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</si>
  <si>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</si>
  <si>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</si>
  <si>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</si>
  <si>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</si>
  <si>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</si>
  <si>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</si>
  <si>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</si>
  <si>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</si>
  <si>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</si>
  <si>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</si>
  <si>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</si>
  <si>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</si>
  <si>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</si>
  <si>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</si>
  <si>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</si>
  <si>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</si>
  <si>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</si>
  <si>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</si>
  <si>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</si>
  <si>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</si>
  <si>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</si>
  <si>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</si>
  <si>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</si>
  <si>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</si>
  <si>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</si>
  <si>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</si>
  <si>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</si>
  <si>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</si>
  <si>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</si>
  <si>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</si>
  <si>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</si>
  <si>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</si>
  <si>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</si>
  <si>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</si>
  <si>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</si>
  <si>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</si>
  <si>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</si>
  <si>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</si>
  <si>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</si>
  <si>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</si>
  <si>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</si>
  <si>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</si>
  <si>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</si>
  <si>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</si>
  <si>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</si>
  <si>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</si>
  <si>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</si>
  <si>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</si>
  <si>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</si>
  <si>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</si>
  <si>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</si>
  <si>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</si>
  <si>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</si>
  <si>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</si>
  <si>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</si>
  <si>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</si>
  <si>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</si>
  <si>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</si>
  <si>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</si>
  <si>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</si>
  <si>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</si>
  <si>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</si>
  <si>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</si>
  <si>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</si>
  <si>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</si>
  <si>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</si>
  <si>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</si>
  <si>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</si>
  <si>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</si>
  <si>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</si>
  <si>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</si>
  <si>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</si>
  <si>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</si>
  <si>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</si>
  <si>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</si>
  <si>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</si>
  <si>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</si>
  <si>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</si>
  <si>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</si>
  <si>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</si>
  <si>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</si>
  <si>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</si>
  <si>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</si>
  <si>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</si>
  <si>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</si>
  <si>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</si>
  <si>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</si>
  <si>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</si>
  <si>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</si>
  <si>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</si>
  <si>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</si>
  <si>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</si>
  <si>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</si>
  <si>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</si>
  <si>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</si>
  <si>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</si>
  <si>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</si>
  <si>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</si>
  <si>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</si>
  <si>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</si>
  <si>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</si>
  <si>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</si>
  <si>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</si>
  <si>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</si>
  <si>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</si>
  <si>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</si>
  <si>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</si>
  <si>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</si>
  <si>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</si>
  <si>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</si>
  <si>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</si>
  <si>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</si>
  <si>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</si>
  <si>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</si>
  <si>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</si>
  <si>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</si>
  <si>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</si>
  <si>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</si>
  <si>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</si>
  <si>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</si>
  <si>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</si>
  <si>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</si>
  <si>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</si>
  <si>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</si>
  <si>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</si>
  <si>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</si>
  <si>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</si>
  <si>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</si>
  <si>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</si>
  <si>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</si>
  <si>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</si>
  <si>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</si>
  <si>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</si>
  <si>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</si>
  <si>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</si>
  <si>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</si>
  <si>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</si>
  <si>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</si>
  <si>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</si>
  <si>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</si>
  <si>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</si>
  <si>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</si>
  <si>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</si>
  <si>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</si>
  <si>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</si>
  <si>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</si>
  <si>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</si>
  <si>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</si>
  <si>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</si>
  <si>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</si>
  <si>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</si>
  <si>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</si>
  <si>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</si>
  <si>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</si>
  <si>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</si>
  <si>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</si>
  <si>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</si>
  <si>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</si>
  <si>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</si>
  <si>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</si>
  <si>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</si>
  <si>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</si>
  <si>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</si>
  <si>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</si>
  <si>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</si>
  <si>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</si>
  <si>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</si>
  <si>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</si>
  <si>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</si>
  <si>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</si>
  <si>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</si>
  <si>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</si>
  <si>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</si>
  <si>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</si>
  <si>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</si>
  <si>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</si>
  <si>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</si>
  <si>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</si>
  <si>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</si>
  <si>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</si>
  <si>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</si>
  <si>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</si>
  <si>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</si>
  <si>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</si>
  <si>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</si>
  <si>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</si>
  <si>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</si>
  <si>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</si>
  <si>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</si>
  <si>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</si>
  <si>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</si>
  <si>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</si>
  <si>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</si>
  <si>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</si>
  <si>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</si>
  <si>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</si>
  <si>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</si>
  <si>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</si>
  <si>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</si>
  <si>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</si>
  <si>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</si>
  <si>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</si>
  <si>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</si>
  <si>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</si>
  <si>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</si>
  <si>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</si>
  <si>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</si>
  <si>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</si>
  <si>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</si>
  <si>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</si>
  <si>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</si>
  <si>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</si>
  <si>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</si>
  <si>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</si>
  <si>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</si>
  <si>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</si>
  <si>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</si>
  <si>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</si>
  <si>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</si>
  <si>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</si>
  <si>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</si>
  <si>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</si>
  <si>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</si>
  <si>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</si>
  <si>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</si>
  <si>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</si>
  <si>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</si>
  <si>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</si>
  <si>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</si>
  <si>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</si>
  <si>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</si>
  <si>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</si>
  <si>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</si>
  <si>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</si>
  <si>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</si>
  <si>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</si>
  <si>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</si>
  <si>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</si>
  <si>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</si>
  <si>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</si>
  <si>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</si>
  <si>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</si>
  <si>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</si>
  <si>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</si>
  <si>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</si>
  <si>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</si>
  <si>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</si>
  <si>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</si>
  <si>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</si>
  <si>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</si>
  <si>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</si>
  <si>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</si>
  <si>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</si>
  <si>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</si>
  <si>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</si>
  <si>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</si>
  <si>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</si>
  <si>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</si>
  <si>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</si>
  <si>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</si>
  <si>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</si>
  <si>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</si>
  <si>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</si>
  <si>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</si>
  <si>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</si>
  <si>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</si>
  <si>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</si>
  <si>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</si>
  <si>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</si>
  <si>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</si>
  <si>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</si>
  <si>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</si>
  <si>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</si>
  <si>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</si>
  <si>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</si>
  <si>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</si>
  <si>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</si>
  <si>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</si>
  <si>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</si>
  <si>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</si>
  <si>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</si>
  <si>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</si>
  <si>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</si>
  <si>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</si>
  <si>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</si>
  <si>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</si>
  <si>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</si>
  <si>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</si>
  <si>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</si>
  <si>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</si>
  <si>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</si>
  <si>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</si>
  <si>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</si>
  <si>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</si>
  <si>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</si>
  <si>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</si>
  <si>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</si>
  <si>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</si>
  <si>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</si>
  <si>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</si>
  <si>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</si>
  <si>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</si>
  <si>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</si>
  <si>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</si>
  <si>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</si>
  <si>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</si>
  <si>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</si>
  <si>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</si>
  <si>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</si>
  <si>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</si>
  <si>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</si>
  <si>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</si>
  <si>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</si>
  <si>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</si>
  <si>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</si>
  <si>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</si>
  <si>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</si>
  <si>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</si>
  <si>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</si>
  <si>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</si>
  <si>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</si>
  <si>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</si>
  <si>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</si>
  <si>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</si>
  <si>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</si>
  <si>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</si>
  <si>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</si>
  <si>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</si>
  <si>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</si>
  <si>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</si>
  <si>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</si>
  <si>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</si>
  <si>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</si>
  <si>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</si>
  <si>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</si>
  <si>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</si>
  <si>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</si>
  <si>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</si>
  <si>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</si>
  <si>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</si>
  <si>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</si>
  <si>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</si>
  <si>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</si>
  <si>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</si>
  <si>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</si>
  <si>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</si>
  <si>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</si>
  <si>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</si>
  <si>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</si>
  <si>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</si>
  <si>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</si>
  <si>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</si>
  <si>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</si>
  <si>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</si>
  <si>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</si>
  <si>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</si>
  <si>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</si>
  <si>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</si>
  <si>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</si>
  <si>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</si>
  <si>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</si>
  <si>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</si>
  <si>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</si>
  <si>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</si>
  <si>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</si>
  <si>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</si>
  <si>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</si>
  <si>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</si>
  <si>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</si>
  <si>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</si>
  <si>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</si>
  <si>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</si>
  <si>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</si>
  <si>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</si>
  <si>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</si>
  <si>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</si>
  <si>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</si>
  <si>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</si>
  <si>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</si>
  <si>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</si>
  <si>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</si>
  <si>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</si>
  <si>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</si>
  <si>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</si>
  <si>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</si>
  <si>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</si>
  <si>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</si>
  <si>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</si>
  <si>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</si>
  <si>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</si>
  <si>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</si>
  <si>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</si>
  <si>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</si>
  <si>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</si>
  <si>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</si>
  <si>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</si>
  <si>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</si>
  <si>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</si>
  <si>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</si>
  <si>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</si>
  <si>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</si>
  <si>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</si>
  <si>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</si>
  <si>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</si>
  <si>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</si>
  <si>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</si>
  <si>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</si>
  <si>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</si>
  <si>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</si>
  <si>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</si>
  <si>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</si>
  <si>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</si>
  <si>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</si>
  <si>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</si>
  <si>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</si>
  <si>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</si>
  <si>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</si>
  <si>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</si>
  <si>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</si>
  <si>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</si>
  <si>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</si>
  <si>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</si>
  <si>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</si>
  <si>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</si>
  <si>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</si>
  <si>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</si>
  <si>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</si>
  <si>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</si>
  <si>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</si>
  <si>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</si>
  <si>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</si>
  <si>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</si>
  <si>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</si>
  <si>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</si>
  <si>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</si>
  <si>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</si>
  <si>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</si>
  <si>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</si>
  <si>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</si>
  <si>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</si>
  <si>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</si>
  <si>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</si>
  <si>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</si>
  <si>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</si>
  <si>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</si>
  <si>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</si>
  <si>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</si>
  <si>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</si>
  <si>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</si>
  <si>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</si>
  <si>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</si>
  <si>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</si>
  <si>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</si>
  <si>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</si>
  <si>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</si>
  <si>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</si>
  <si>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</si>
  <si>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</si>
  <si>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</si>
  <si>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</si>
  <si>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</si>
  <si>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</si>
  <si>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</si>
  <si>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</si>
  <si>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</si>
  <si>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</si>
  <si>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</si>
  <si>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</si>
  <si>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</si>
  <si>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</si>
  <si>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</si>
  <si>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</si>
  <si>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</si>
  <si>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</si>
  <si>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</si>
  <si>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</si>
  <si>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</si>
  <si>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</si>
  <si>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</si>
  <si>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</si>
  <si>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</si>
  <si>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</si>
  <si>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</si>
  <si>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</si>
  <si>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</si>
  <si>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</si>
  <si>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</si>
  <si>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</si>
  <si>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</si>
  <si>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</si>
  <si>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</si>
  <si>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</si>
  <si>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</si>
  <si>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</si>
  <si>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</si>
  <si>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</si>
  <si>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</si>
  <si>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</si>
  <si>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</si>
  <si>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</si>
  <si>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</si>
  <si>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</si>
  <si>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</si>
  <si>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</si>
  <si>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</si>
  <si>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</si>
  <si>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</si>
  <si>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</si>
  <si>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</si>
  <si>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</si>
  <si>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</si>
  <si>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</si>
  <si>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</si>
  <si>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</si>
  <si>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</si>
  <si>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</si>
  <si>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</si>
  <si>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</si>
  <si>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</si>
  <si>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</si>
  <si>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</si>
  <si>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</si>
  <si>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</si>
  <si>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</si>
  <si>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</si>
  <si>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</si>
  <si>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</si>
  <si>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</si>
  <si>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</si>
  <si>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</si>
  <si>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</si>
  <si>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</si>
  <si>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</si>
  <si>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</si>
  <si>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</si>
  <si>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</si>
  <si>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</si>
  <si>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</si>
  <si>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</si>
  <si>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</si>
  <si>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</si>
  <si>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</si>
  <si>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</si>
  <si>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</si>
  <si>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</si>
  <si>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</si>
  <si>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</si>
  <si>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</si>
  <si>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</si>
  <si>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</si>
  <si>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</si>
  <si>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</si>
  <si>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</si>
  <si>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</si>
  <si>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</si>
  <si>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</si>
  <si>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</si>
  <si>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</si>
  <si>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</si>
  <si>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</si>
  <si>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</si>
  <si>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</si>
  <si>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</si>
  <si>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</si>
  <si>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</si>
  <si>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</si>
  <si>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</si>
  <si>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</si>
  <si>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</si>
  <si>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</si>
  <si>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</si>
  <si>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</si>
  <si>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</si>
  <si>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</si>
  <si>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</si>
  <si>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</si>
  <si>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</si>
  <si>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</si>
  <si>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</si>
  <si>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</si>
  <si>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</si>
  <si>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</si>
  <si>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</si>
  <si>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</si>
  <si>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</si>
  <si>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</si>
  <si>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</si>
  <si>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</si>
  <si>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</si>
  <si>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</si>
  <si>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</si>
  <si>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</si>
  <si>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</si>
  <si>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</si>
  <si>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</si>
  <si>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</si>
  <si>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</si>
  <si>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</si>
  <si>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</si>
  <si>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</si>
  <si>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</si>
  <si>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</si>
  <si>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</si>
  <si>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</si>
  <si>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</si>
  <si>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</si>
  <si>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</si>
  <si>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</si>
  <si>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</si>
  <si>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</si>
  <si>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</si>
  <si>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</si>
  <si>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</si>
  <si>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</si>
  <si>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</si>
  <si>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</si>
  <si>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</si>
  <si>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</si>
  <si>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</si>
  <si>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</si>
  <si>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</si>
  <si>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</si>
  <si>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</si>
  <si>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</si>
  <si>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</si>
  <si>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</si>
  <si>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</si>
  <si>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</si>
  <si>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</si>
  <si>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</si>
  <si>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</si>
  <si>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</si>
  <si>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</si>
  <si>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</si>
  <si>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</si>
  <si>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</si>
  <si>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</si>
  <si>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</si>
  <si>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</si>
  <si>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</si>
  <si>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</si>
  <si>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</si>
  <si>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</si>
  <si>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</si>
  <si>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</si>
  <si>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</si>
  <si>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</si>
  <si>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</si>
  <si>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</si>
  <si>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</si>
  <si>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</si>
  <si>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</si>
  <si>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</si>
  <si>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</si>
  <si>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</si>
  <si>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</si>
  <si>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</si>
  <si>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</si>
  <si>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</si>
  <si>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</si>
  <si>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</si>
  <si>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</si>
  <si>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</si>
  <si>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</si>
  <si>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</si>
  <si>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</si>
  <si>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</si>
  <si>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</si>
  <si>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</si>
  <si>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</si>
  <si>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</si>
  <si>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</si>
  <si>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</si>
  <si>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</si>
  <si>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</si>
  <si>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</si>
  <si>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</si>
  <si>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</si>
  <si>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</si>
  <si>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</si>
  <si>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</si>
  <si>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</si>
  <si>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</si>
  <si>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</si>
  <si>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</si>
  <si>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</si>
  <si>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</si>
  <si>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</si>
  <si>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</si>
  <si>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</si>
  <si>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</si>
  <si>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</si>
  <si>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</si>
  <si>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</si>
  <si>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</si>
  <si>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</si>
  <si>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</si>
  <si>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</si>
  <si>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</si>
  <si>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</si>
  <si>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</si>
  <si>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</si>
  <si>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</si>
  <si>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</si>
  <si>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</si>
  <si>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</si>
  <si>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</si>
  <si>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</si>
  <si>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</si>
  <si>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</si>
  <si>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</si>
  <si>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</si>
  <si>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</si>
  <si>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</si>
  <si>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</si>
  <si>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</si>
  <si>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</si>
  <si>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</si>
  <si>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</si>
  <si>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</si>
  <si>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</si>
  <si>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</si>
  <si>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</si>
  <si>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</si>
  <si>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</si>
  <si>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</si>
  <si>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</si>
  <si>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</si>
  <si>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</si>
  <si>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</si>
  <si>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</si>
  <si>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</si>
  <si>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</si>
  <si>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</si>
  <si>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</si>
  <si>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</si>
  <si>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</si>
  <si>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</si>
  <si>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</si>
  <si>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</si>
  <si>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</si>
  <si>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</si>
  <si>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</si>
  <si>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</si>
  <si>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</si>
  <si>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</si>
  <si>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</si>
  <si>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</si>
  <si>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</si>
  <si>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</si>
  <si>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</si>
  <si>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</si>
  <si>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</si>
  <si>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</si>
  <si>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</si>
  <si>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</si>
  <si>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</si>
  <si>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</si>
  <si>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</si>
  <si>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</si>
  <si>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</si>
  <si>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</si>
  <si>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</si>
  <si>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</si>
  <si>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</si>
  <si>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</si>
  <si>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</si>
  <si>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</si>
  <si>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</si>
  <si>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</si>
  <si>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</si>
  <si>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</si>
  <si>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</si>
  <si>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</si>
  <si>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</si>
  <si>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</si>
  <si>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</si>
  <si>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</si>
  <si>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</si>
  <si>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</si>
  <si>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</si>
  <si>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</si>
  <si>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</si>
  <si>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</si>
  <si>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</si>
  <si>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</si>
  <si>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</si>
  <si>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</si>
  <si>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</si>
  <si>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</si>
  <si>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</si>
  <si>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</si>
  <si>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</si>
  <si>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</si>
  <si>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</si>
  <si>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</si>
  <si>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</si>
  <si>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</si>
  <si>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</si>
  <si>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</si>
  <si>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</si>
  <si>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</si>
  <si>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</si>
  <si>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</si>
  <si>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</si>
  <si>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</si>
  <si>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</si>
  <si>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</si>
  <si>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</si>
  <si>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</si>
  <si>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</si>
  <si>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</si>
  <si>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</si>
  <si>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</si>
  <si>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</si>
  <si>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</si>
  <si>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</si>
  <si>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</si>
  <si>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</si>
  <si>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</si>
  <si>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</si>
  <si>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</si>
  <si>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</si>
  <si>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</si>
  <si>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</si>
  <si>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</si>
  <si>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</si>
  <si>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</si>
  <si>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</si>
  <si>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</si>
  <si>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</si>
  <si>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</si>
  <si>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</si>
  <si>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</si>
  <si>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</si>
  <si>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</si>
  <si>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</si>
  <si>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</si>
  <si>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</si>
  <si>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</si>
  <si>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</si>
  <si>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</si>
  <si>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</si>
  <si>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</si>
  <si>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</si>
  <si>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</si>
  <si>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</si>
  <si>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</si>
  <si>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</si>
  <si>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</si>
  <si>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</si>
  <si>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</si>
  <si>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</si>
  <si>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</si>
  <si>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</si>
  <si>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</si>
  <si>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</si>
  <si>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</si>
  <si>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</si>
  <si>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</si>
  <si>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</si>
  <si>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</si>
  <si>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</si>
  <si>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</si>
  <si>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</si>
  <si>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</si>
  <si>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</si>
  <si>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</si>
  <si>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</si>
  <si>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</si>
  <si>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</si>
  <si>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</si>
  <si>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</si>
  <si>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</si>
  <si>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</si>
  <si>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</si>
  <si>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</si>
  <si>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</si>
  <si>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</si>
  <si>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</si>
  <si>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</si>
  <si>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</si>
  <si>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</si>
  <si>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</si>
  <si>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</si>
  <si>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</si>
  <si>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</si>
  <si>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</si>
  <si>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</si>
  <si>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</si>
  <si>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</si>
  <si>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</si>
  <si>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</si>
  <si>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</si>
  <si>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</si>
  <si>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</si>
  <si>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</si>
  <si>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</si>
  <si>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</si>
  <si>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</si>
  <si>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</si>
  <si>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</si>
  <si>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</si>
  <si>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</si>
  <si>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</si>
  <si>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</si>
  <si>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</si>
  <si>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</si>
  <si>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</si>
  <si>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</si>
  <si>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</si>
  <si>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</si>
  <si>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</si>
  <si>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</si>
  <si>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</si>
  <si>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</si>
  <si>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</si>
  <si>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</si>
  <si>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</si>
  <si>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</si>
  <si>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</si>
  <si>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</si>
  <si>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</si>
  <si>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</si>
  <si>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</si>
  <si>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</si>
  <si>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</si>
  <si>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</si>
  <si>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</si>
  <si>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</si>
  <si>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</si>
  <si>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</si>
  <si>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</si>
  <si>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</si>
  <si>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</si>
  <si>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</si>
  <si>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</si>
  <si>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</si>
  <si>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</si>
  <si>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</si>
  <si>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</si>
  <si>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</si>
  <si>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</si>
  <si>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</si>
  <si>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</si>
  <si>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</si>
  <si>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</si>
  <si>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</si>
  <si>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</si>
  <si>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</si>
  <si>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</si>
  <si>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</si>
  <si>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</si>
  <si>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</si>
  <si>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</si>
  <si>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</si>
  <si>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</si>
  <si>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</si>
  <si>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</si>
  <si>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</si>
  <si>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</si>
  <si>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</si>
  <si>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</si>
  <si>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</si>
  <si>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</si>
  <si>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</si>
  <si>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</si>
  <si>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</si>
  <si>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</si>
  <si>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</si>
  <si>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</si>
  <si>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</si>
  <si>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</si>
  <si>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</si>
  <si>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</si>
  <si>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</si>
  <si>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</si>
  <si>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</si>
  <si>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</si>
  <si>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</si>
  <si>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</si>
  <si>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</si>
  <si>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</si>
  <si>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</si>
  <si>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</si>
  <si>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</si>
  <si>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</si>
  <si>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</si>
  <si>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</si>
  <si>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</si>
  <si>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</si>
  <si>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</si>
  <si>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</si>
  <si>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</si>
  <si>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</si>
  <si>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</si>
  <si>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</si>
  <si>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</si>
  <si>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</si>
  <si>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</si>
  <si>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</si>
  <si>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</si>
  <si>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</si>
  <si>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</si>
  <si>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</si>
  <si>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</si>
  <si>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</si>
  <si>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</si>
  <si>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</si>
  <si>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</si>
  <si>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</si>
  <si>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</si>
  <si>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</si>
  <si>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</si>
  <si>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</si>
  <si>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</si>
  <si>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</si>
  <si>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</si>
  <si>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</si>
  <si>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</si>
  <si>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</si>
  <si>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</si>
  <si>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</si>
  <si>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</si>
  <si>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</si>
  <si>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</si>
  <si>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</si>
  <si>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</si>
  <si>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</si>
  <si>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</si>
  <si>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</si>
  <si>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</si>
  <si>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</si>
  <si>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</si>
  <si>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</si>
  <si>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</si>
  <si>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</si>
  <si>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</si>
  <si>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</si>
  <si>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</si>
  <si>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</si>
  <si>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</si>
  <si>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</si>
  <si>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</si>
  <si>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</si>
  <si>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</si>
  <si>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</si>
  <si>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</si>
  <si>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</si>
  <si>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</si>
  <si>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</si>
  <si>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</si>
  <si>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</si>
  <si>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</si>
  <si>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</si>
  <si>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</si>
  <si>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</si>
  <si>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</si>
  <si>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</si>
  <si>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</si>
  <si>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</si>
  <si>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</si>
  <si>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</si>
  <si>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</si>
  <si>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</si>
  <si>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</si>
  <si>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</si>
  <si>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</si>
  <si>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</si>
  <si>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</si>
  <si>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</si>
  <si>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</si>
  <si>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</si>
  <si>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</si>
  <si>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</si>
  <si>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</si>
  <si>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</si>
  <si>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</si>
  <si>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</si>
  <si>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</si>
  <si>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</si>
  <si>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</si>
  <si>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</si>
  <si>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</si>
  <si>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</si>
  <si>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</si>
  <si>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</si>
  <si>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</si>
  <si>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</si>
  <si>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</si>
  <si>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</si>
  <si>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</si>
  <si>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</si>
  <si>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</si>
  <si>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</si>
  <si>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</si>
  <si>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</si>
  <si>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</si>
  <si>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</si>
  <si>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</si>
  <si>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</si>
  <si>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</si>
  <si>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</si>
  <si>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</si>
  <si>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</si>
  <si>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</si>
  <si>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</si>
  <si>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</si>
  <si>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</si>
  <si>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</si>
  <si>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</si>
  <si>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</si>
  <si>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</si>
  <si>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</si>
  <si>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</si>
  <si>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</si>
  <si>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</si>
  <si>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</si>
  <si>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</si>
  <si>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</si>
  <si>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</si>
  <si>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</si>
  <si>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</si>
  <si>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</si>
  <si>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</si>
  <si>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</si>
  <si>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</si>
  <si>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</si>
  <si>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</si>
  <si>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</si>
  <si>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</si>
  <si>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</si>
  <si>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</si>
  <si>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</si>
  <si>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</si>
  <si>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</si>
  <si>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</si>
  <si>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</si>
  <si>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</si>
  <si>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</si>
  <si>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</si>
  <si>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</si>
  <si>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</si>
  <si>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</si>
  <si>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</si>
  <si>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</si>
  <si>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</si>
  <si>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</si>
  <si>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</si>
  <si>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</si>
  <si>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</si>
  <si>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</si>
  <si>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</si>
  <si>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</si>
  <si>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</si>
  <si>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</si>
  <si>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</si>
  <si>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</si>
  <si>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</si>
  <si>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</si>
  <si>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</si>
  <si>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</si>
  <si>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</si>
  <si>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</si>
  <si>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</si>
  <si>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</si>
  <si>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</si>
  <si>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</si>
  <si>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</si>
  <si>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</si>
  <si>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</si>
  <si>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</si>
  <si>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</si>
  <si>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</si>
  <si>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</si>
  <si>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</si>
  <si>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</si>
  <si>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</si>
  <si>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</si>
  <si>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</si>
  <si>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</si>
  <si>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</si>
  <si>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</si>
  <si>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</si>
  <si>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</si>
  <si>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</si>
  <si>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</si>
  <si>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</si>
  <si>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</si>
  <si>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</si>
  <si>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</si>
  <si>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</si>
  <si>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</si>
  <si>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</si>
  <si>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</si>
  <si>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</si>
  <si>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</si>
  <si>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</si>
  <si>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</si>
  <si>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</si>
  <si>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</si>
  <si>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</si>
  <si>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</si>
  <si>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</si>
  <si>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</si>
  <si>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</si>
  <si>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</si>
  <si>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</si>
  <si>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</si>
  <si>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</si>
  <si>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</si>
  <si>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</si>
  <si>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</si>
  <si>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</si>
  <si>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</si>
  <si>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</si>
  <si>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</si>
  <si>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</si>
  <si>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</si>
  <si>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</si>
  <si>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</si>
  <si>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</si>
  <si>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</si>
  <si>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</si>
  <si>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</si>
  <si>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</si>
  <si>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</si>
  <si>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</si>
  <si>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</si>
  <si>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</si>
  <si>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</si>
  <si>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</si>
  <si>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</si>
  <si>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</si>
  <si>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</si>
  <si>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</si>
  <si>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</si>
  <si>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</si>
  <si>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</si>
  <si>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</si>
  <si>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</si>
  <si>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</si>
  <si>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</si>
  <si>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</si>
  <si>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</si>
  <si>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</si>
  <si>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</si>
  <si>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</si>
  <si>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</si>
  <si>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</si>
  <si>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</si>
  <si>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</si>
  <si>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</si>
  <si>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</si>
  <si>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</si>
  <si>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</si>
  <si>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</si>
  <si>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</si>
  <si>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</si>
  <si>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</si>
  <si>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</si>
  <si>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</si>
  <si>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</si>
  <si>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</si>
  <si>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</si>
  <si>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</si>
  <si>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</si>
  <si>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</si>
  <si>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</si>
  <si>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</si>
  <si>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</si>
  <si>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</si>
  <si>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</si>
  <si>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</si>
  <si>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</si>
  <si>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</si>
  <si>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</si>
  <si>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</si>
  <si>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</si>
  <si>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</si>
  <si>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</si>
  <si>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</si>
  <si>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</si>
  <si>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</si>
  <si>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</si>
  <si>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</si>
  <si>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</si>
  <si>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</si>
  <si>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</si>
  <si>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</si>
  <si>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</si>
  <si>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</si>
  <si>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</si>
  <si>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</si>
  <si>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</si>
  <si>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</si>
  <si>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</si>
  <si>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</si>
  <si>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</si>
  <si>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</si>
  <si>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</si>
  <si>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</si>
  <si>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</si>
  <si>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</si>
  <si>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</si>
  <si>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</si>
  <si>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</si>
  <si>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</si>
  <si>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</si>
  <si>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</si>
  <si>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</si>
  <si>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</si>
  <si>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</si>
  <si>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</si>
  <si>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</si>
  <si>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</si>
  <si>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</si>
  <si>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</si>
  <si>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</si>
  <si>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</si>
  <si>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</si>
  <si>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</si>
  <si>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</si>
  <si>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</si>
  <si>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</si>
  <si>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</si>
  <si>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</si>
  <si>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</si>
  <si>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</si>
  <si>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</si>
  <si>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</si>
  <si>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</si>
  <si>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</si>
  <si>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</si>
  <si>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</si>
  <si>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</si>
  <si>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</si>
  <si>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</si>
  <si>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</si>
  <si>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</si>
  <si>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</si>
  <si>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</si>
  <si>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</si>
  <si>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</si>
  <si>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</si>
  <si>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</si>
  <si>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</si>
  <si>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</si>
  <si>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</si>
  <si>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</si>
  <si>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</si>
  <si>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</si>
  <si>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</si>
  <si>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</si>
  <si>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</si>
  <si>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</si>
  <si>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</si>
  <si>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</si>
  <si>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</si>
  <si>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</si>
  <si>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</si>
  <si>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</si>
  <si>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</si>
  <si>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</si>
  <si>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</si>
  <si>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</si>
  <si>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</si>
  <si>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</si>
  <si>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</si>
  <si>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</si>
  <si>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</si>
  <si>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</si>
  <si>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</si>
  <si>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</si>
  <si>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</si>
  <si>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</si>
  <si>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</si>
  <si>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</si>
  <si>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</si>
  <si>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</si>
  <si>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</si>
  <si>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</si>
  <si>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</si>
  <si>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</si>
  <si>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</si>
  <si>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</si>
  <si>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</si>
  <si>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</si>
  <si>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</si>
  <si>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</si>
  <si>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</si>
  <si>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</si>
  <si>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</si>
  <si>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</si>
  <si>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</si>
  <si>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</si>
  <si>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</si>
  <si>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</si>
  <si>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</si>
  <si>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</si>
  <si>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</si>
  <si>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</si>
  <si>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</si>
  <si>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</si>
  <si>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</si>
  <si>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</si>
  <si>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</si>
  <si>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</si>
  <si>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</si>
  <si>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</si>
  <si>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</si>
  <si>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</si>
  <si>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</si>
  <si>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</si>
  <si>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</si>
  <si>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</si>
  <si>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</si>
  <si>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</si>
  <si>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</si>
  <si>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</si>
  <si>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</si>
  <si>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</si>
  <si>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</si>
  <si>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</si>
  <si>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</si>
  <si>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</si>
  <si>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</si>
  <si>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</si>
  <si>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</si>
  <si>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</si>
  <si>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</si>
  <si>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</si>
  <si>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</si>
  <si>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</si>
  <si>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</si>
  <si>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</si>
  <si>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</si>
  <si>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</si>
  <si>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</si>
  <si>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</si>
  <si>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</si>
  <si>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</si>
  <si>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</si>
  <si>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</si>
  <si>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</si>
  <si>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</si>
  <si>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</si>
  <si>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</si>
  <si>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</si>
  <si>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</si>
  <si>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</si>
  <si>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</si>
  <si>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</si>
  <si>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</si>
  <si>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</si>
  <si>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</si>
  <si>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</si>
  <si>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</si>
  <si>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</si>
  <si>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</si>
  <si>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</si>
  <si>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</si>
  <si>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</si>
  <si>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</si>
  <si>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</si>
  <si>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</si>
  <si>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</si>
  <si>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</si>
  <si>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</si>
  <si>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</si>
  <si>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</si>
  <si>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</si>
  <si>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</si>
  <si>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</si>
  <si>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</si>
  <si>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</si>
  <si>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</si>
  <si>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</si>
  <si>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</si>
  <si>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</si>
  <si>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</si>
  <si>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</si>
  <si>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</si>
  <si>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</si>
  <si>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</si>
  <si>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</si>
  <si>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</si>
  <si>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</si>
  <si>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</si>
  <si>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</si>
  <si>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</si>
  <si>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</si>
  <si>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</si>
  <si>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</si>
  <si>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</si>
  <si>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</si>
  <si>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</si>
  <si>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</si>
  <si>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</si>
  <si>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</si>
  <si>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</si>
  <si>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</si>
  <si>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</si>
  <si>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</si>
  <si>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</si>
  <si>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</si>
  <si>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</si>
  <si>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</si>
  <si>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</si>
  <si>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</si>
  <si>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</si>
  <si>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</si>
  <si>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</si>
  <si>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</si>
  <si>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</si>
  <si>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</si>
  <si>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</si>
  <si>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</si>
  <si>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</si>
  <si>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</si>
  <si>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</si>
  <si>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</si>
  <si>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</si>
  <si>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</si>
  <si>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</si>
  <si>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</si>
  <si>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</si>
  <si>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</si>
  <si>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</si>
  <si>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</si>
  <si>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</si>
  <si>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</si>
  <si>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</si>
  <si>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</si>
  <si>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</si>
  <si>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</si>
  <si>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</si>
  <si>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</si>
  <si>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</si>
  <si>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</si>
  <si>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</si>
  <si>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</si>
  <si>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</si>
  <si>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</si>
  <si>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</si>
  <si>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</si>
  <si>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</si>
  <si>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</si>
  <si>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</si>
  <si>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</si>
  <si>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</si>
  <si>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</si>
  <si>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</si>
  <si>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</si>
  <si>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</si>
  <si>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</si>
  <si>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</si>
  <si>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</si>
  <si>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</si>
  <si>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</si>
  <si>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</si>
  <si>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</si>
  <si>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</si>
  <si>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</si>
  <si>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</si>
  <si>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</si>
  <si>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</si>
  <si>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</si>
  <si>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</si>
  <si>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</si>
  <si>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</si>
  <si>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</si>
  <si>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</si>
  <si>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</si>
  <si>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</si>
  <si>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</si>
  <si>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</si>
  <si>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</si>
  <si>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</si>
  <si>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</si>
  <si>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</si>
  <si>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</si>
  <si>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</si>
  <si>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</si>
  <si>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</si>
  <si>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</si>
  <si>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</si>
  <si>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</si>
  <si>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</si>
  <si>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</si>
  <si>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</si>
  <si>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</si>
  <si>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</si>
  <si>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</si>
  <si>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</si>
  <si>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</si>
  <si>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</si>
  <si>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</si>
  <si>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</si>
  <si>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</si>
  <si>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</si>
  <si>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</si>
  <si>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</si>
  <si>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</si>
  <si>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</si>
  <si>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</si>
  <si>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</si>
  <si>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</si>
  <si>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</si>
  <si>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</si>
  <si>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</si>
  <si>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</si>
  <si>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</si>
  <si>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</si>
  <si>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</si>
  <si>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</si>
  <si>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</si>
  <si>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</si>
  <si>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</si>
  <si>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</si>
  <si>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</si>
  <si>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</si>
  <si>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</si>
  <si>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</si>
  <si>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</si>
  <si>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</si>
  <si>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</si>
  <si>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</si>
  <si>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</si>
  <si>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</si>
  <si>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</si>
  <si>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</si>
  <si>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</si>
  <si>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</si>
  <si>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</si>
  <si>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</si>
  <si>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</si>
  <si>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</si>
  <si>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</si>
  <si>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</si>
  <si>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</si>
  <si>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</si>
  <si>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</si>
  <si>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</si>
  <si>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</si>
  <si>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</si>
  <si>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</si>
  <si>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</si>
  <si>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</si>
  <si>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</si>
  <si>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</si>
  <si>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</si>
  <si>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</si>
  <si>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</si>
  <si>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</si>
  <si>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</si>
  <si>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</si>
  <si>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</si>
  <si>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</si>
  <si>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</si>
  <si>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</si>
  <si>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</si>
  <si>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</si>
  <si>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</si>
  <si>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</si>
  <si>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</si>
  <si>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</si>
  <si>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</si>
  <si>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</si>
  <si>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</si>
  <si>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</si>
  <si>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</si>
  <si>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</si>
  <si>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</si>
  <si>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</si>
  <si>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</si>
  <si>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</si>
  <si>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</si>
  <si>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</si>
  <si>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</si>
  <si>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</si>
  <si>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</si>
  <si>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</si>
  <si>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</si>
  <si>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</si>
  <si>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</si>
  <si>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</si>
  <si>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</si>
  <si>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</si>
  <si>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</si>
  <si>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</si>
  <si>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</si>
  <si>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</si>
  <si>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</si>
  <si>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</si>
  <si>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</si>
  <si>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</si>
  <si>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</si>
  <si>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</si>
  <si>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</si>
  <si>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</si>
  <si>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</si>
  <si>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</si>
  <si>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</si>
  <si>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</si>
  <si>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</si>
  <si>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</si>
  <si>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</si>
  <si>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</si>
  <si>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</si>
  <si>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</si>
  <si>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</si>
  <si>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</si>
  <si>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</si>
  <si>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</si>
  <si>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</si>
  <si>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</si>
  <si>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</si>
  <si>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</si>
  <si>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</si>
  <si>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</si>
  <si>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</si>
  <si>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</si>
  <si>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</si>
  <si>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</si>
  <si>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</si>
  <si>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</si>
  <si>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</si>
  <si>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</si>
  <si>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</si>
  <si>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</si>
  <si>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</si>
  <si>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</si>
  <si>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</si>
  <si>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</si>
  <si>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</si>
  <si>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</si>
  <si>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</si>
  <si>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</si>
  <si>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</si>
  <si>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</si>
  <si>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</si>
  <si>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</si>
  <si>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</si>
  <si>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</si>
  <si>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</si>
  <si>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</si>
  <si>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</si>
  <si>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</si>
  <si>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</si>
  <si>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</si>
  <si>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</si>
  <si>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</si>
  <si>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</si>
  <si>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</si>
  <si>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</si>
  <si>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</si>
  <si>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</si>
  <si>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</si>
  <si>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</si>
  <si>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</si>
  <si>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</si>
  <si>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</si>
  <si>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</si>
  <si>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</si>
  <si>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</si>
  <si>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</si>
  <si>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</si>
  <si>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</si>
  <si>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</si>
  <si>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</si>
  <si>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</si>
  <si>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</si>
  <si>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</si>
  <si>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</si>
  <si>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</si>
  <si>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</si>
  <si>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</si>
  <si>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</si>
  <si>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</si>
  <si>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</si>
  <si>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</si>
  <si>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</si>
  <si>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</si>
  <si>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</si>
  <si>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</si>
  <si>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</si>
  <si>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</si>
  <si>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</si>
  <si>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</si>
  <si>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</si>
  <si>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</si>
  <si>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</si>
  <si>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</si>
  <si>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</si>
  <si>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</si>
  <si>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</si>
  <si>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</si>
  <si>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</si>
  <si>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</si>
  <si>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</si>
  <si>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</si>
  <si>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</si>
  <si>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</si>
  <si>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</si>
  <si>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</si>
  <si>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</si>
  <si>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</si>
  <si>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</si>
  <si>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</si>
  <si>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</si>
  <si>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</si>
  <si>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</si>
  <si>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</si>
  <si>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</si>
  <si>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</si>
  <si>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</si>
  <si>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</si>
  <si>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</si>
  <si>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</si>
  <si>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</si>
  <si>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</si>
  <si>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</si>
  <si>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</si>
  <si>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</si>
  <si>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</si>
  <si>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</si>
  <si>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</si>
  <si>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</si>
  <si>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</si>
  <si>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</si>
  <si>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</si>
  <si>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</si>
  <si>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</si>
  <si>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</si>
  <si>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</si>
  <si>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</si>
  <si>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</si>
  <si>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</si>
  <si>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</si>
  <si>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</si>
  <si>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</si>
  <si>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</si>
  <si>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</si>
  <si>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</si>
  <si>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</si>
  <si>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</si>
  <si>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</si>
  <si>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</si>
  <si>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</si>
  <si>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</si>
  <si>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</si>
  <si>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</si>
  <si>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</si>
  <si>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</si>
  <si>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</si>
  <si>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</si>
  <si>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</si>
  <si>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</si>
  <si>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</si>
  <si>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</si>
  <si>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</si>
  <si>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</si>
  <si>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</si>
  <si>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</si>
  <si>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</si>
  <si>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</si>
  <si>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</si>
  <si>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</si>
  <si>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</si>
  <si>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</si>
  <si>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</si>
  <si>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</si>
  <si>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</si>
  <si>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</si>
  <si>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</si>
  <si>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</si>
  <si>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</si>
  <si>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</si>
  <si>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</si>
  <si>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</si>
  <si>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</si>
  <si>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</si>
  <si>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</si>
  <si>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</si>
  <si>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</si>
  <si>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</si>
  <si>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</si>
  <si>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</si>
  <si>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</si>
  <si>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</si>
  <si>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</si>
  <si>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</si>
  <si>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</si>
  <si>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</si>
  <si>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</si>
  <si>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</si>
  <si>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</si>
  <si>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</si>
  <si>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</si>
  <si>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</si>
  <si>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</si>
  <si>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</si>
  <si>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</si>
  <si>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</si>
  <si>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</si>
  <si>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</si>
  <si>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</si>
  <si>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</si>
  <si>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</si>
  <si>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</si>
  <si>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</si>
  <si>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</si>
  <si>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</si>
  <si>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</si>
  <si>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</si>
  <si>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</si>
  <si>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</si>
  <si>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</si>
  <si>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</si>
  <si>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</si>
  <si>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</si>
  <si>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</si>
  <si>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</si>
  <si>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</si>
  <si>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</si>
  <si>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</si>
  <si>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</si>
  <si>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</si>
  <si>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</si>
  <si>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</si>
  <si>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</si>
  <si>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</si>
  <si>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</si>
  <si>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</si>
  <si>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</si>
  <si>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</si>
  <si>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</si>
  <si>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</si>
  <si>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</si>
  <si>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</si>
  <si>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</si>
  <si>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</si>
  <si>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</si>
  <si>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</si>
  <si>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</si>
  <si>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</si>
  <si>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</si>
  <si>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</si>
  <si>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</si>
  <si>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</si>
  <si>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</si>
  <si>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</si>
  <si>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</si>
  <si>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</si>
  <si>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</si>
  <si>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</si>
  <si>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</si>
  <si>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</si>
  <si>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</si>
  <si>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</si>
  <si>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</si>
  <si>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</si>
  <si>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</si>
  <si>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</si>
  <si>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</si>
  <si>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</si>
  <si>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</si>
  <si>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</si>
  <si>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</si>
  <si>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</si>
  <si>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</si>
  <si>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</si>
  <si>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</si>
  <si>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</si>
  <si>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</si>
  <si>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</si>
  <si>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</si>
  <si>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</si>
  <si>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</si>
  <si>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</si>
  <si>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</si>
  <si>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</si>
  <si>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</si>
  <si>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</si>
  <si>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</si>
  <si>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</si>
  <si>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</si>
  <si>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</si>
  <si>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</si>
  <si>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</si>
  <si>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</si>
  <si>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</si>
  <si>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</si>
  <si>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</si>
  <si>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</si>
  <si>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</si>
  <si>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</si>
  <si>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</si>
  <si>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</si>
  <si>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</si>
  <si>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</si>
  <si>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</si>
  <si>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</si>
  <si>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</si>
  <si>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</si>
  <si>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</si>
  <si>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</si>
  <si>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</si>
  <si>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</si>
  <si>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</si>
  <si>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</si>
  <si>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</si>
  <si>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</si>
  <si>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</si>
  <si>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</si>
  <si>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</si>
  <si>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</si>
  <si>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</si>
  <si>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</si>
  <si>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</si>
  <si>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</si>
  <si>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</si>
  <si>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</si>
  <si>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</si>
  <si>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</si>
  <si>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</si>
  <si>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</si>
  <si>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</si>
  <si>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</si>
  <si>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</si>
  <si>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</si>
  <si>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</si>
  <si>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</si>
  <si>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</si>
  <si>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</si>
  <si>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</si>
  <si>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</si>
  <si>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</si>
  <si>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</si>
  <si>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</si>
  <si>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</si>
  <si>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</si>
  <si>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</si>
  <si>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</si>
  <si>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</si>
  <si>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</si>
  <si>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</si>
  <si>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</si>
  <si>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</si>
  <si>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</si>
  <si>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</si>
  <si>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</si>
  <si>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</si>
  <si>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</si>
  <si>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</si>
  <si>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</si>
  <si>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</si>
  <si>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</si>
  <si>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</si>
  <si>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</si>
  <si>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</si>
  <si>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</si>
  <si>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</si>
  <si>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</si>
  <si>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</si>
  <si>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</si>
  <si>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</si>
  <si>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</si>
  <si>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</si>
  <si>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</si>
  <si>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</si>
  <si>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</si>
  <si>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</si>
  <si>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</si>
  <si>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</si>
  <si>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</si>
  <si>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</si>
  <si>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</si>
  <si>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</si>
  <si>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</si>
  <si>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</si>
  <si>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</si>
  <si>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</si>
  <si>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</si>
  <si>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</si>
  <si>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</si>
  <si>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</si>
  <si>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</si>
  <si>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</si>
  <si>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</si>
  <si>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</si>
  <si>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</si>
  <si>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</si>
  <si>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</si>
  <si>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</si>
  <si>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</si>
  <si>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</si>
  <si>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</si>
  <si>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</si>
  <si>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</si>
  <si>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</si>
  <si>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</si>
  <si>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</si>
  <si>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</si>
  <si>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</si>
  <si>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</si>
  <si>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</si>
  <si>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</si>
  <si>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</si>
  <si>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</si>
  <si>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</si>
  <si>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</si>
  <si>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</si>
  <si>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</si>
  <si>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</si>
  <si>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</si>
  <si>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</si>
  <si>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</si>
  <si>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</si>
  <si>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</si>
  <si>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</si>
  <si>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</si>
  <si>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</si>
  <si>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</si>
  <si>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</si>
  <si>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</si>
  <si>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</si>
  <si>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</si>
  <si>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</si>
  <si>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</si>
  <si>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</si>
  <si>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</si>
  <si>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</si>
  <si>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</si>
  <si>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</si>
  <si>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</si>
  <si>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</si>
  <si>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</si>
  <si>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</si>
  <si>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</si>
  <si>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</si>
  <si>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</si>
  <si>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</si>
  <si>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</si>
  <si>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</si>
  <si>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</si>
  <si>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</si>
  <si>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</si>
  <si>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</si>
  <si>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</si>
  <si>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</si>
  <si>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</si>
  <si>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</si>
  <si>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</si>
  <si>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</si>
  <si>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</si>
  <si>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</si>
  <si>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</si>
  <si>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</si>
  <si>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</si>
  <si>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</si>
  <si>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</si>
  <si>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</si>
  <si>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</si>
  <si>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</si>
  <si>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</si>
  <si>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</si>
  <si>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</si>
  <si>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</si>
  <si>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</si>
  <si>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</si>
  <si>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</si>
  <si>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</si>
  <si>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</si>
  <si>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</si>
  <si>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</si>
  <si>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</si>
  <si>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</si>
  <si>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</si>
  <si>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</si>
  <si>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</si>
  <si>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</si>
  <si>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</si>
  <si>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</si>
  <si>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</si>
  <si>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</si>
  <si>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</si>
  <si>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</si>
  <si>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</si>
  <si>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</si>
  <si>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</si>
  <si>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</si>
  <si>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</si>
  <si>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</si>
  <si>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</si>
  <si>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</si>
  <si>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</si>
  <si>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</si>
  <si>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</si>
  <si>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</si>
  <si>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</si>
  <si>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</si>
  <si>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</si>
  <si>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</si>
  <si>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</si>
  <si>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</si>
  <si>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</si>
  <si>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</si>
  <si>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</si>
  <si>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</si>
  <si>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</si>
  <si>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</si>
  <si>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</si>
  <si>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</si>
  <si>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</si>
  <si>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</si>
  <si>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</si>
  <si>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</si>
  <si>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</si>
  <si>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</si>
  <si>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</si>
  <si>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</si>
  <si>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</si>
  <si>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</si>
  <si>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</si>
  <si>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</si>
  <si>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</si>
  <si>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</si>
  <si>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</si>
  <si>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</si>
  <si>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</si>
  <si>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</si>
  <si>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</si>
  <si>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</si>
  <si>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</si>
  <si>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</si>
  <si>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</si>
  <si>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</si>
  <si>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</si>
  <si>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</si>
  <si>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</si>
  <si>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</si>
  <si>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</si>
  <si>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</si>
  <si>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</si>
  <si>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</si>
  <si>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</si>
  <si>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</si>
  <si>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</si>
  <si>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</si>
  <si>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</si>
  <si>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</si>
  <si>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</si>
  <si>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</si>
  <si>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</si>
  <si>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</si>
  <si>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</si>
  <si>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</si>
  <si>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</si>
  <si>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</si>
  <si>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</si>
  <si>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</si>
  <si>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</si>
  <si>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</si>
  <si>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</si>
  <si>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</si>
  <si>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</si>
  <si>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</si>
  <si>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</si>
  <si>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</si>
  <si>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</si>
  <si>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</si>
  <si>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</si>
  <si>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</si>
  <si>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</si>
  <si>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</si>
  <si>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</si>
  <si>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</si>
  <si>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</si>
  <si>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</si>
  <si>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</si>
  <si>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</si>
  <si>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</si>
  <si>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</si>
  <si>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</si>
  <si>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</si>
  <si>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</si>
  <si>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</si>
  <si>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</si>
  <si>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</si>
  <si>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</si>
  <si>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</si>
  <si>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</si>
  <si>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</si>
  <si>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</si>
  <si>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</si>
  <si>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</si>
  <si>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</si>
  <si>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</si>
  <si>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</si>
  <si>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</si>
  <si>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</si>
  <si>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</si>
  <si>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</si>
  <si>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</si>
  <si>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</si>
  <si>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</si>
  <si>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</si>
  <si>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</si>
  <si>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</si>
  <si>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</si>
  <si>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</si>
  <si>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</si>
  <si>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</si>
  <si>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</si>
  <si>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</si>
  <si>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</si>
  <si>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</si>
  <si>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</si>
  <si>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</si>
  <si>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</si>
  <si>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</si>
  <si>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</si>
  <si>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</si>
  <si>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</si>
  <si>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</si>
  <si>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</si>
  <si>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</si>
  <si>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</si>
  <si>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</si>
  <si>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</si>
  <si>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</si>
  <si>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</si>
  <si>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</si>
  <si>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</si>
  <si>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</si>
  <si>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</si>
  <si>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</si>
  <si>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</si>
  <si>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</si>
  <si>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</si>
  <si>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</si>
  <si>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</si>
  <si>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</si>
  <si>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</si>
  <si>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</si>
  <si>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</si>
  <si>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</si>
  <si>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</si>
  <si>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</si>
  <si>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</si>
  <si>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</si>
  <si>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</si>
  <si>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</si>
  <si>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</si>
  <si>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</si>
  <si>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</si>
  <si>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</si>
  <si>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</si>
  <si>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</si>
  <si>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</si>
  <si>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</si>
  <si>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</si>
  <si>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</si>
  <si>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</si>
  <si>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</si>
  <si>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</si>
  <si>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</si>
  <si>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</si>
  <si>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</si>
  <si>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</si>
  <si>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</si>
  <si>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</si>
  <si>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</si>
  <si>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</si>
  <si>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</si>
  <si>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</si>
  <si>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</si>
  <si>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</si>
  <si>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</si>
  <si>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</si>
  <si>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</si>
  <si>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</si>
  <si>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</si>
  <si>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</si>
  <si>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</si>
  <si>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</si>
  <si>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</si>
  <si>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</si>
  <si>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</si>
  <si>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</si>
  <si>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</si>
  <si>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</si>
  <si>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</si>
  <si>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</si>
  <si>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</si>
  <si>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</si>
  <si>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</si>
  <si>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</si>
  <si>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</si>
  <si>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</si>
  <si>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</si>
  <si>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</si>
  <si>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</si>
  <si>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</si>
  <si>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</si>
  <si>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</si>
  <si>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</si>
  <si>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</si>
  <si>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</si>
  <si>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</si>
  <si>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</si>
  <si>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</si>
  <si>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</si>
  <si>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</si>
  <si>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</si>
  <si>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</si>
  <si>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</si>
  <si>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</si>
  <si>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</si>
  <si>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</si>
  <si>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</si>
  <si>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</si>
  <si>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</si>
  <si>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</si>
  <si>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</si>
  <si>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</si>
  <si>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</si>
  <si>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</si>
  <si>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</si>
  <si>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</si>
  <si>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</si>
  <si>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</si>
  <si>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</si>
  <si>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</si>
  <si>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</si>
  <si>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</si>
  <si>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</si>
  <si>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</si>
  <si>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</si>
  <si>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</si>
  <si>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</si>
  <si>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</si>
  <si>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</si>
  <si>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</si>
  <si>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</si>
  <si>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</si>
  <si>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</si>
  <si>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</si>
  <si>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</si>
  <si>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</si>
  <si>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</si>
  <si>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</si>
  <si>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</si>
  <si>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</si>
  <si>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</si>
  <si>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</si>
  <si>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</si>
  <si>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</si>
  <si>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</si>
  <si>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</si>
  <si>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</si>
  <si>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</si>
  <si>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</si>
  <si>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</si>
  <si>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</si>
  <si>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</si>
  <si>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</si>
  <si>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</si>
  <si>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</si>
  <si>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</si>
  <si>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</si>
  <si>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</si>
  <si>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</si>
  <si>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</si>
  <si>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</si>
  <si>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</si>
  <si>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</si>
  <si>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</si>
  <si>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</si>
  <si>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</si>
  <si>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</si>
  <si>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</si>
  <si>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</si>
  <si>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</si>
  <si>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</si>
  <si>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</si>
  <si>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</si>
  <si>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</si>
  <si>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</si>
  <si>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</si>
  <si>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</si>
  <si>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</si>
  <si>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</si>
  <si>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</si>
  <si>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</si>
  <si>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</si>
  <si>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</si>
  <si>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</si>
  <si>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</si>
  <si>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</si>
  <si>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</si>
  <si>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</si>
  <si>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</si>
  <si>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</si>
  <si>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</si>
  <si>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</si>
  <si>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</si>
  <si>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</si>
  <si>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</si>
  <si>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</si>
  <si>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</si>
  <si>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</si>
  <si>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</si>
  <si>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</si>
  <si>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</si>
  <si>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</si>
  <si>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</si>
  <si>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</si>
  <si>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</si>
  <si>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</si>
  <si>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</si>
  <si>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</si>
  <si>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</si>
  <si>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</si>
  <si>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</si>
  <si>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</si>
  <si>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</si>
  <si>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</si>
  <si>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</si>
  <si>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</si>
  <si>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</si>
  <si>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</si>
  <si>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</si>
  <si>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</si>
  <si>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</si>
  <si>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</si>
  <si>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</si>
  <si>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</si>
  <si>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</si>
  <si>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</si>
  <si>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</si>
  <si>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</si>
  <si>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</si>
  <si>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</si>
  <si>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</si>
  <si>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</si>
  <si>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</si>
  <si>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</si>
  <si>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</si>
  <si>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</si>
  <si>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</si>
  <si>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</si>
  <si>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</si>
  <si>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</si>
  <si>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</si>
  <si>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</si>
  <si>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</si>
  <si>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</si>
  <si>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</si>
  <si>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</si>
  <si>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</si>
  <si>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</si>
  <si>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</si>
  <si>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</si>
  <si>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</si>
  <si>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</si>
  <si>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</si>
  <si>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</si>
  <si>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</si>
  <si>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</si>
  <si>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</si>
  <si>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</si>
  <si>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</si>
  <si>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</si>
  <si>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</si>
  <si>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</si>
  <si>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</si>
  <si>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</si>
  <si>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</si>
  <si>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</si>
  <si>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</si>
  <si>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</si>
  <si>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</si>
  <si>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</si>
  <si>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</si>
  <si>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</si>
  <si>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</si>
  <si>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</si>
  <si>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</si>
  <si>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</si>
  <si>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</si>
  <si>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</si>
  <si>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</si>
  <si>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</si>
  <si>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</si>
  <si>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</si>
  <si>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</si>
  <si>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</si>
  <si>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</si>
  <si>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</si>
  <si>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</si>
  <si>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</si>
  <si>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</si>
  <si>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</si>
  <si>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</si>
  <si>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</si>
  <si>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</si>
  <si>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</si>
  <si>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</si>
  <si>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</si>
  <si>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</si>
  <si>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</si>
  <si>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</si>
  <si>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</si>
  <si>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</si>
  <si>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</si>
  <si>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</si>
  <si>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</si>
  <si>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</si>
  <si>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</si>
  <si>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</si>
  <si>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</si>
  <si>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</si>
  <si>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</si>
  <si>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</si>
  <si>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</si>
  <si>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</si>
  <si>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</si>
  <si>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</si>
  <si>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</si>
  <si>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</si>
  <si>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</si>
  <si>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</si>
  <si>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</si>
  <si>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</si>
  <si>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</si>
  <si>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</si>
  <si>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</si>
  <si>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</si>
  <si>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</si>
  <si>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</si>
  <si>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</si>
  <si>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</si>
  <si>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</si>
  <si>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</si>
  <si>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</si>
  <si>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</si>
  <si>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</si>
  <si>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</si>
  <si>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</si>
  <si>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</si>
  <si>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</si>
  <si>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</si>
  <si>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</si>
  <si>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</si>
  <si>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</si>
  <si>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</si>
  <si>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</si>
  <si>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</si>
  <si>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</si>
  <si>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</si>
  <si>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</si>
  <si>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</si>
  <si>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</si>
  <si>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</si>
  <si>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</si>
  <si>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</si>
  <si>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</si>
  <si>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</si>
  <si>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</si>
  <si>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</si>
  <si>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</si>
  <si>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</si>
  <si>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</si>
  <si>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</si>
  <si>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</si>
  <si>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</si>
  <si>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</si>
  <si>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</si>
  <si>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</si>
  <si>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</si>
  <si>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</si>
  <si>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</si>
  <si>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</si>
  <si>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</si>
  <si>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</si>
  <si>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</si>
  <si>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</si>
  <si>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</si>
  <si>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</si>
  <si>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</si>
  <si>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</si>
  <si>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</si>
  <si>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</si>
  <si>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</si>
  <si>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</si>
  <si>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</si>
  <si>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</si>
  <si>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</si>
  <si>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</si>
  <si>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</si>
  <si>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</si>
  <si>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</si>
  <si>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</si>
  <si>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</si>
  <si>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</si>
  <si>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</si>
  <si>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</si>
  <si>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</si>
  <si>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</si>
  <si>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</si>
  <si>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</si>
  <si>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</si>
  <si>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</si>
  <si>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</si>
  <si>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</si>
  <si>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</si>
  <si>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</si>
  <si>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</si>
  <si>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</si>
  <si>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</si>
  <si>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</si>
  <si>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</si>
  <si>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</si>
  <si>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</si>
  <si>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</si>
  <si>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</si>
  <si>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</si>
  <si>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</si>
  <si>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</si>
  <si>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</si>
  <si>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</si>
  <si>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</si>
  <si>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</si>
  <si>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</si>
  <si>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</si>
  <si>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</si>
  <si>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</si>
  <si>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</si>
  <si>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</si>
  <si>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</si>
  <si>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</si>
  <si>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</si>
  <si>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</si>
  <si>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</si>
  <si>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</si>
  <si>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</si>
  <si>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</si>
  <si>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</si>
  <si>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</si>
  <si>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</si>
  <si>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</si>
  <si>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</si>
  <si>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</si>
  <si>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</si>
  <si>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</si>
  <si>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</si>
  <si>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</si>
  <si>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</si>
  <si>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</si>
  <si>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</si>
  <si>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</si>
  <si>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</si>
  <si>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</si>
  <si>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</si>
  <si>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</si>
  <si>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</si>
  <si>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</si>
  <si>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</si>
  <si>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</si>
  <si>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</si>
  <si>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</si>
  <si>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</si>
  <si>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</si>
  <si>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</si>
  <si>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</si>
  <si>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</si>
  <si>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</si>
  <si>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</si>
  <si>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</si>
  <si>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</si>
  <si>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</si>
  <si>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</si>
  <si>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</si>
  <si>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</si>
  <si>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</si>
  <si>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</si>
  <si>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</si>
  <si>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</si>
  <si>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</si>
  <si>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</si>
  <si>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</si>
  <si>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</si>
  <si>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</si>
  <si>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</si>
  <si>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</si>
  <si>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</si>
  <si>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</si>
  <si>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</si>
  <si>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</si>
  <si>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</si>
  <si>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</si>
  <si>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</si>
  <si>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</si>
  <si>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</si>
  <si>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</si>
  <si>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</si>
  <si>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</si>
  <si>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</si>
  <si>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</si>
  <si>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</si>
  <si>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</si>
  <si>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</si>
  <si>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</si>
  <si>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</si>
  <si>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</si>
  <si>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</si>
  <si>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</si>
  <si>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</si>
  <si>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</si>
  <si>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</si>
  <si>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</si>
  <si>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</si>
  <si>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</si>
  <si>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</si>
  <si>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</si>
  <si>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</si>
  <si>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</si>
  <si>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</si>
  <si>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</si>
  <si>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</si>
  <si>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</si>
  <si>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</si>
  <si>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</si>
  <si>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</si>
  <si>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</si>
  <si>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</si>
  <si>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</si>
  <si>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</si>
  <si>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</si>
  <si>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</si>
  <si>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</si>
  <si>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</si>
  <si>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</si>
  <si>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</si>
  <si>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</si>
  <si>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</si>
  <si>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</si>
  <si>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</si>
  <si>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</si>
  <si>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</si>
  <si>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</si>
  <si>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</si>
  <si>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</si>
  <si>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</si>
  <si>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</si>
  <si>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</si>
  <si>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</si>
  <si>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</si>
  <si>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</si>
  <si>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</si>
  <si>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</si>
  <si>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</si>
  <si>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</si>
  <si>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</si>
  <si>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</si>
  <si>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</si>
  <si>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</si>
  <si>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</si>
  <si>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</si>
  <si>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</si>
  <si>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</si>
  <si>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</si>
  <si>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</si>
  <si>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</si>
  <si>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</si>
  <si>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</si>
  <si>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</si>
  <si>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</si>
  <si>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</si>
  <si>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</si>
  <si>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</si>
  <si>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</si>
  <si>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</si>
  <si>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</si>
  <si>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</si>
  <si>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</si>
  <si>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</si>
  <si>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</si>
  <si>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</si>
  <si>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</si>
  <si>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</si>
  <si>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</si>
  <si>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</si>
  <si>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</si>
  <si>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</si>
  <si>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</si>
  <si>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</si>
  <si>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</si>
  <si>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</si>
  <si>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</si>
  <si>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</si>
  <si>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</si>
  <si>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</si>
  <si>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</si>
  <si>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</si>
  <si>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</si>
  <si>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</si>
  <si>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</si>
  <si>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</si>
  <si>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</si>
  <si>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</si>
  <si>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</si>
  <si>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</si>
  <si>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</si>
  <si>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</si>
  <si>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</si>
  <si>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</si>
  <si>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</si>
  <si>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</si>
  <si>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</si>
  <si>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</si>
  <si>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</si>
  <si>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</si>
  <si>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</si>
  <si>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</si>
  <si>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</si>
  <si>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</si>
  <si>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</si>
  <si>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</si>
  <si>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</si>
  <si>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</si>
  <si>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</si>
  <si>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</si>
  <si>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</si>
  <si>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</si>
  <si>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</si>
  <si>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</si>
  <si>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</si>
  <si>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</si>
  <si>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</si>
  <si>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</si>
  <si>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</si>
  <si>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</si>
  <si>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</si>
  <si>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</si>
  <si>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</si>
  <si>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</si>
  <si>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</si>
  <si>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</si>
  <si>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</si>
  <si>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</si>
  <si>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</si>
  <si>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</si>
  <si>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</si>
  <si>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</si>
  <si>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</si>
  <si>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</si>
  <si>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</si>
  <si>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</si>
  <si>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</si>
  <si>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</si>
  <si>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</si>
  <si>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</si>
  <si>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</si>
  <si>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</si>
  <si>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</si>
  <si>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</si>
  <si>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</si>
  <si>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</si>
  <si>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</si>
  <si>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</si>
  <si>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</si>
  <si>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</si>
  <si>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</si>
  <si>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</si>
  <si>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</si>
  <si>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</si>
  <si>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</si>
  <si>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</si>
  <si>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</si>
  <si>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</si>
  <si>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</si>
  <si>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</si>
  <si>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</si>
  <si>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</si>
  <si>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</si>
  <si>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</si>
  <si>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</si>
  <si>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</si>
  <si>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</si>
  <si>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</si>
  <si>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</si>
  <si>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</si>
  <si>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</si>
  <si>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</si>
  <si>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</si>
  <si>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</si>
  <si>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</si>
  <si>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</si>
  <si>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</si>
  <si>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</si>
  <si>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</si>
  <si>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</si>
  <si>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</si>
  <si>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</si>
  <si>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</si>
  <si>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</si>
  <si>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</si>
  <si>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</si>
  <si>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</si>
  <si>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</si>
  <si>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</si>
  <si>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</si>
  <si>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</si>
  <si>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</si>
  <si>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</si>
  <si>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</si>
  <si>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</si>
  <si>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</si>
  <si>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</si>
  <si>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</si>
  <si>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</si>
  <si>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</si>
  <si>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</si>
  <si>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</si>
  <si>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</si>
  <si>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</si>
  <si>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</si>
  <si>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</si>
  <si>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</si>
  <si>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</si>
  <si>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</si>
  <si>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</si>
  <si>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</si>
  <si>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</si>
  <si>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</si>
  <si>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</si>
  <si>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</si>
  <si>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</si>
  <si>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</si>
  <si>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</si>
  <si>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</si>
  <si>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</si>
  <si>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</si>
  <si>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</si>
  <si>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</si>
  <si>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</si>
  <si>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</si>
  <si>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</si>
  <si>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</si>
  <si>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</si>
  <si>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</si>
  <si>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</si>
  <si>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</si>
  <si>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</si>
  <si>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</si>
  <si>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</si>
  <si>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</si>
  <si>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</si>
  <si>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</si>
  <si>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</si>
  <si>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</si>
  <si>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</si>
  <si>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</si>
  <si>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</si>
  <si>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</si>
  <si>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</si>
  <si>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</si>
  <si>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</si>
  <si>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</si>
  <si>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</si>
  <si>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</si>
  <si>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</si>
  <si>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</si>
  <si>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</si>
  <si>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</si>
  <si>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</si>
  <si>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</si>
  <si>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</si>
  <si>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</si>
  <si>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</si>
  <si>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</si>
  <si>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</si>
  <si>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</si>
  <si>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</si>
  <si>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</si>
  <si>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</si>
  <si>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</si>
  <si>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</si>
  <si>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</si>
  <si>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</si>
  <si>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</si>
  <si>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</si>
  <si>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</si>
  <si>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</si>
  <si>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</si>
  <si>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</si>
  <si>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</si>
  <si>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</si>
  <si>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</si>
  <si>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</si>
  <si>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</si>
  <si>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</si>
  <si>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</si>
  <si>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</si>
  <si>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</si>
  <si>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</si>
  <si>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</si>
  <si>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</si>
  <si>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</si>
  <si>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</si>
  <si>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</si>
  <si>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</si>
  <si>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</si>
  <si>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</si>
  <si>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</si>
  <si>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</si>
  <si>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</si>
  <si>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</si>
  <si>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</si>
  <si>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</si>
  <si>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</si>
  <si>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</si>
  <si>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</si>
  <si>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</si>
  <si>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</si>
  <si>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</si>
  <si>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</si>
  <si>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</si>
  <si>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</si>
  <si>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</si>
  <si>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</si>
  <si>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</si>
  <si>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</si>
  <si>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</si>
  <si>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</si>
  <si>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</si>
  <si>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</si>
  <si>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</si>
  <si>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</si>
  <si>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</si>
  <si>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</si>
  <si>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</si>
  <si>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</si>
  <si>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</si>
  <si>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</si>
  <si>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</si>
  <si>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</si>
  <si>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</si>
  <si>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</si>
  <si>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</si>
  <si>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</si>
  <si>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</si>
  <si>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</si>
  <si>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</si>
  <si>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</si>
  <si>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</si>
  <si>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</si>
  <si>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</si>
  <si>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</si>
  <si>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</si>
  <si>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</si>
  <si>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</si>
  <si>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</si>
  <si>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</si>
  <si>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</si>
  <si>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</si>
  <si>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</si>
  <si>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</si>
  <si>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</si>
  <si>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</si>
  <si>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</si>
  <si>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</si>
  <si>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</si>
  <si>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</si>
  <si>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</si>
  <si>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</si>
  <si>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</si>
  <si>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</si>
  <si>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</si>
  <si>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</si>
  <si>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</si>
  <si>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</si>
  <si>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</si>
  <si>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</si>
  <si>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</si>
  <si>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</si>
  <si>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</si>
  <si>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</si>
  <si>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</si>
  <si>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</si>
  <si>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</si>
  <si>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</si>
  <si>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</si>
  <si>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</si>
  <si>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</si>
  <si>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</si>
  <si>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</si>
  <si>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</si>
  <si>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</si>
  <si>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</si>
  <si>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</si>
  <si>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</si>
  <si>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</si>
  <si>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</si>
  <si>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</si>
  <si>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</si>
  <si>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</si>
  <si>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</si>
  <si>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</si>
  <si>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</si>
  <si>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</si>
  <si>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</si>
  <si>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</si>
  <si>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</si>
  <si>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</si>
  <si>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</si>
  <si>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</si>
  <si>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</si>
  <si>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</si>
  <si>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</si>
  <si>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</si>
  <si>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</si>
  <si>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</si>
  <si>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</si>
  <si>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</si>
  <si>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</si>
  <si>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</si>
  <si>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</si>
  <si>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</si>
  <si>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</si>
  <si>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</si>
  <si>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</si>
  <si>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</si>
  <si>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</si>
  <si>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</si>
  <si>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</si>
  <si>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</si>
  <si>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</si>
  <si>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</si>
  <si>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</si>
  <si>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</si>
  <si>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</si>
  <si>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</si>
  <si>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</si>
  <si>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</si>
  <si>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</si>
  <si>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</si>
  <si>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</si>
  <si>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</si>
  <si>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</si>
  <si>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</si>
  <si>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</si>
  <si>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</si>
  <si>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</si>
  <si>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</si>
  <si>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</si>
  <si>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</si>
  <si>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</si>
  <si>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</si>
  <si>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</si>
  <si>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</si>
  <si>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</si>
  <si>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</si>
  <si>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</si>
  <si>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</si>
  <si>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</si>
  <si>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</si>
  <si>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</si>
  <si>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</si>
  <si>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</si>
  <si>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</si>
  <si>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</si>
  <si>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</si>
  <si>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</si>
  <si>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</si>
  <si>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</si>
  <si>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</si>
  <si>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</si>
  <si>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</si>
  <si>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</si>
  <si>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</si>
  <si>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</si>
  <si>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</si>
  <si>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</si>
  <si>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</si>
  <si>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</si>
  <si>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</si>
  <si>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</si>
  <si>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</si>
  <si>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</si>
  <si>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</si>
  <si>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</si>
  <si>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</si>
  <si>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</si>
  <si>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</si>
  <si>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</si>
  <si>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</si>
  <si>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</si>
  <si>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</si>
  <si>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</si>
  <si>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</si>
  <si>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</si>
  <si>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</si>
  <si>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</si>
  <si>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</si>
  <si>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</si>
  <si>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</si>
  <si>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</si>
  <si>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</si>
  <si>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</si>
  <si>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</si>
  <si>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</si>
  <si>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</si>
  <si>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</si>
  <si>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</si>
  <si>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</si>
  <si>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</si>
  <si>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</si>
  <si>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</si>
  <si>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</si>
  <si>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</si>
  <si>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</si>
  <si>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</si>
  <si>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</si>
  <si>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</si>
  <si>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</si>
  <si>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</si>
  <si>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</si>
  <si>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</si>
  <si>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</si>
  <si>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</si>
  <si>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</si>
  <si>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</si>
  <si>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</si>
  <si>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</si>
  <si>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</si>
  <si>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</si>
  <si>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</si>
  <si>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</si>
  <si>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</si>
  <si>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</si>
  <si>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</si>
  <si>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</si>
  <si>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</si>
  <si>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</si>
  <si>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</si>
  <si>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</si>
  <si>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</si>
  <si>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</si>
  <si>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</si>
  <si>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</si>
  <si>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</si>
  <si>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</si>
  <si>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</si>
  <si>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</si>
  <si>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</si>
  <si>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</si>
  <si>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</si>
  <si>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</si>
  <si>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</si>
  <si>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</si>
  <si>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</si>
  <si>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</si>
  <si>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</si>
  <si>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</si>
  <si>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</si>
  <si>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</si>
  <si>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</si>
  <si>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</si>
  <si>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</si>
  <si>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</si>
  <si>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</si>
  <si>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</si>
  <si>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</si>
  <si>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</si>
  <si>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</si>
  <si>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</si>
  <si>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</si>
  <si>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</si>
  <si>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</si>
  <si>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</si>
  <si>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</si>
  <si>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</si>
  <si>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</si>
  <si>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</si>
  <si>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</si>
  <si>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</si>
  <si>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</si>
  <si>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</si>
  <si>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</si>
  <si>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</si>
  <si>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</si>
  <si>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</si>
  <si>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</si>
  <si>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</si>
  <si>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</si>
  <si>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</si>
  <si>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</si>
  <si>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</si>
  <si>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</si>
  <si>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</si>
  <si>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</si>
  <si>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</si>
  <si>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</si>
  <si>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</si>
  <si>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</si>
  <si>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</si>
  <si>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</si>
  <si>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</si>
  <si>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</si>
  <si>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</si>
  <si>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</si>
  <si>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</si>
  <si>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</si>
  <si>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</si>
  <si>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</si>
  <si>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</si>
  <si>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</si>
  <si>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</si>
  <si>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</si>
  <si>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</si>
  <si>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</si>
  <si>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</si>
  <si>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</si>
  <si>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</si>
  <si>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</si>
  <si>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</si>
  <si>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</si>
  <si>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</si>
  <si>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</si>
  <si>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</si>
  <si>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</si>
  <si>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</si>
  <si>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</si>
  <si>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</si>
  <si>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</si>
  <si>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</si>
  <si>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</si>
  <si>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</si>
  <si>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</si>
  <si>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</si>
  <si>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</si>
  <si>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</si>
  <si>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</si>
  <si>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</si>
  <si>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</si>
  <si>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</si>
  <si>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</si>
  <si>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</si>
  <si>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</si>
  <si>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</si>
  <si>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</si>
  <si>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</si>
  <si>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</si>
  <si>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</si>
  <si>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</si>
  <si>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</si>
  <si>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</si>
  <si>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</si>
  <si>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</si>
  <si>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</si>
  <si>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</si>
  <si>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</si>
  <si>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</si>
  <si>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</si>
  <si>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</si>
  <si>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</si>
  <si>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</si>
  <si>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</si>
  <si>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</si>
  <si>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</si>
  <si>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</si>
  <si>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</si>
  <si>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</si>
  <si>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</si>
  <si>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</si>
  <si>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</si>
  <si>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</si>
  <si>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</si>
  <si>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</si>
  <si>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</si>
  <si>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</si>
  <si>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</si>
  <si>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</si>
  <si>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</si>
  <si>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</si>
  <si>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</si>
  <si>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</si>
  <si>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</si>
  <si>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</si>
  <si>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</si>
  <si>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</si>
  <si>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</si>
  <si>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</si>
  <si>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</si>
  <si>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</si>
  <si>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</si>
  <si>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</si>
  <si>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</si>
  <si>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</si>
  <si>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</si>
  <si>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</si>
  <si>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</si>
  <si>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</si>
  <si>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</si>
  <si>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</si>
  <si>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</si>
  <si>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</si>
  <si>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</si>
  <si>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</si>
  <si>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</si>
  <si>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</si>
  <si>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</si>
  <si>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</si>
  <si>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</si>
  <si>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</si>
  <si>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</si>
  <si>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</si>
  <si>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</si>
  <si>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</si>
  <si>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</si>
  <si>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</si>
  <si>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</si>
  <si>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</si>
  <si>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</si>
  <si>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</si>
  <si>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</si>
  <si>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</si>
  <si>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</si>
  <si>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</si>
  <si>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</si>
  <si>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</si>
  <si>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</si>
  <si>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</si>
  <si>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</si>
  <si>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</si>
  <si>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</si>
  <si>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</si>
  <si>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</si>
  <si>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</si>
  <si>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</si>
  <si>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</si>
  <si>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</si>
  <si>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</si>
  <si>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</si>
  <si>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</si>
  <si>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</si>
  <si>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</si>
  <si>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</si>
  <si>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</si>
  <si>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</si>
  <si>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</si>
  <si>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</si>
  <si>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</si>
  <si>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</si>
  <si>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</si>
  <si>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</si>
  <si>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</si>
  <si>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</si>
  <si>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</si>
  <si>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</si>
  <si>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</si>
  <si>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</si>
  <si>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</si>
  <si>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</si>
  <si>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</si>
  <si>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</si>
  <si>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</si>
  <si>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</si>
  <si>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</si>
  <si>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</si>
  <si>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</si>
  <si>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</si>
  <si>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</si>
  <si>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</si>
  <si>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</si>
  <si>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</si>
  <si>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</si>
  <si>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</si>
  <si>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</si>
  <si>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</si>
  <si>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</si>
  <si>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</si>
  <si>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</si>
  <si>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</si>
  <si>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</si>
  <si>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</si>
  <si>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</si>
  <si>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</si>
  <si>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</si>
  <si>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</si>
  <si>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</si>
  <si>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</si>
  <si>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</si>
  <si>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</si>
  <si>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</si>
  <si>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</si>
  <si>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</si>
  <si>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</si>
  <si>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</si>
  <si>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</si>
  <si>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</si>
  <si>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</si>
  <si>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</si>
  <si>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</si>
  <si>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</si>
  <si>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</si>
  <si>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</si>
  <si>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</si>
  <si>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</si>
  <si>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</si>
  <si>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</si>
  <si>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</si>
  <si>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</si>
  <si>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</si>
  <si>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</si>
  <si>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</si>
  <si>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</si>
  <si>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</si>
  <si>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</si>
  <si>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</si>
  <si>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</si>
  <si>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</si>
  <si>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</si>
  <si>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</si>
  <si>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</si>
  <si>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</si>
  <si>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</si>
  <si>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</si>
  <si>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</si>
  <si>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</si>
  <si>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</si>
  <si>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</si>
  <si>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</si>
  <si>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</si>
  <si>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</si>
  <si>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</si>
  <si>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</si>
  <si>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</si>
  <si>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</si>
  <si>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</si>
  <si>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</si>
  <si>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</si>
  <si>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</si>
  <si>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</si>
  <si>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</si>
  <si>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</si>
  <si>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</si>
  <si>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</si>
  <si>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</si>
  <si>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</si>
  <si>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</si>
  <si>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</si>
  <si>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</si>
  <si>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</si>
  <si>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</si>
  <si>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</si>
  <si>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</si>
  <si>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</si>
  <si>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</si>
  <si>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</si>
  <si>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</si>
  <si>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</si>
  <si>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</si>
  <si>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</si>
  <si>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</si>
  <si>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</si>
  <si>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</si>
  <si>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</si>
  <si>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</si>
  <si>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</si>
  <si>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</si>
  <si>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</si>
  <si>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</si>
  <si>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</si>
  <si>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</si>
  <si>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</si>
  <si>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</si>
  <si>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</si>
  <si>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</si>
  <si>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</si>
  <si>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</si>
  <si>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</si>
  <si>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</si>
  <si>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</si>
  <si>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</si>
  <si>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</si>
  <si>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</si>
  <si>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</si>
  <si>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</si>
  <si>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</si>
  <si>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</si>
  <si>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</si>
  <si>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</si>
  <si>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</si>
  <si>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</si>
  <si>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</si>
  <si>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</si>
  <si>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</si>
  <si>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</si>
  <si>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</si>
  <si>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</si>
  <si>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</si>
  <si>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</si>
  <si>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</si>
  <si>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</si>
  <si>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</si>
  <si>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</si>
  <si>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</si>
  <si>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</si>
  <si>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</si>
  <si>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</si>
  <si>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</si>
  <si>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</si>
  <si>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</si>
  <si>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</si>
  <si>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</si>
  <si>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</si>
  <si>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</si>
  <si>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</si>
  <si>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</si>
  <si>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</si>
  <si>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</si>
  <si>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</si>
  <si>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</si>
  <si>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</si>
  <si>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</si>
  <si>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</si>
  <si>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</si>
  <si>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</si>
  <si>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</si>
  <si>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</si>
  <si>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</si>
  <si>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</si>
  <si>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</si>
  <si>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</si>
  <si>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</si>
  <si>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</si>
  <si>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</si>
  <si>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</si>
  <si>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</si>
  <si>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</si>
  <si>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</si>
  <si>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</si>
  <si>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</si>
  <si>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</si>
  <si>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</si>
  <si>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</si>
  <si>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</si>
  <si>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</si>
  <si>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</si>
  <si>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</si>
  <si>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</si>
  <si>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</si>
  <si>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</si>
  <si>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</si>
  <si>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</si>
  <si>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</si>
  <si>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</si>
  <si>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</si>
  <si>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</si>
  <si>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</si>
  <si>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</si>
  <si>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</si>
  <si>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</si>
  <si>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</si>
  <si>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</si>
  <si>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</si>
  <si>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</si>
  <si>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</si>
  <si>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</si>
  <si>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</si>
  <si>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</si>
  <si>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</si>
  <si>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</si>
  <si>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</si>
  <si>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</si>
  <si>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</si>
  <si>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</si>
  <si>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</si>
  <si>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</si>
  <si>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</si>
  <si>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</si>
  <si>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</si>
  <si>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</si>
  <si>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</si>
  <si>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</si>
  <si>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</si>
  <si>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</si>
  <si>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</si>
  <si>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</si>
  <si>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</si>
  <si>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</si>
  <si>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</si>
  <si>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</si>
  <si>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</si>
  <si>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</si>
  <si>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</si>
  <si>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</si>
  <si>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</si>
  <si>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</si>
  <si>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</si>
  <si>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</si>
  <si>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</si>
  <si>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</si>
  <si>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</si>
  <si>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</si>
  <si>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</si>
  <si>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</si>
  <si>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</si>
  <si>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</si>
  <si>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</si>
  <si>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</si>
  <si>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</si>
  <si>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</si>
  <si>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</si>
  <si>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</si>
  <si>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</si>
  <si>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</si>
  <si>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</si>
  <si>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</si>
  <si>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</si>
  <si>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</si>
  <si>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</si>
  <si>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</si>
  <si>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</si>
  <si>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</si>
  <si>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</si>
  <si>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</si>
  <si>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</si>
  <si>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</si>
  <si>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</si>
  <si>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</si>
  <si>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</si>
  <si>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</si>
  <si>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</si>
  <si>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</si>
  <si>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</si>
  <si>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</si>
  <si>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</si>
  <si>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</si>
  <si>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</si>
  <si>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</si>
  <si>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</si>
  <si>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</si>
  <si>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</si>
  <si>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</si>
  <si>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</si>
  <si>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</si>
  <si>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</si>
  <si>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</si>
  <si>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</si>
  <si>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</si>
  <si>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</si>
  <si>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</si>
  <si>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</si>
  <si>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</si>
  <si>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</si>
  <si>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</si>
  <si>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</si>
  <si>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</si>
  <si>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</si>
  <si>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</si>
  <si>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</si>
  <si>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</si>
  <si>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</si>
  <si>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</si>
  <si>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</si>
  <si>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</si>
  <si>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</si>
  <si>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</si>
  <si>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</si>
  <si>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</si>
  <si>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</si>
  <si>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</si>
  <si>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</si>
  <si>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</si>
  <si>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</si>
  <si>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</si>
  <si>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</si>
  <si>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</si>
  <si>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</si>
  <si>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</si>
  <si>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</si>
  <si>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</si>
  <si>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</si>
  <si>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</si>
  <si>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</si>
  <si>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</si>
  <si>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</si>
  <si>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</si>
  <si>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</si>
  <si>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</si>
  <si>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</si>
  <si>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</si>
  <si>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</si>
  <si>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</si>
  <si>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</si>
  <si>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</si>
  <si>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</si>
  <si>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</si>
  <si>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</si>
  <si>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</si>
  <si>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</si>
  <si>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</si>
  <si>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</si>
  <si>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</si>
  <si>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</si>
  <si>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</si>
  <si>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</si>
  <si>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</si>
  <si>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</si>
  <si>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</si>
  <si>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</si>
  <si>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</si>
  <si>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</si>
  <si>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</si>
  <si>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</si>
  <si>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</si>
  <si>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</si>
  <si>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</si>
  <si>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</si>
  <si>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</si>
  <si>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</si>
  <si>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</si>
  <si>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</si>
  <si>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</si>
  <si>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</si>
  <si>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</si>
  <si>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</si>
  <si>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</si>
  <si>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</si>
  <si>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</si>
  <si>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</si>
  <si>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</si>
  <si>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</si>
  <si>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</si>
  <si>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</si>
  <si>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</si>
  <si>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</si>
  <si>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</si>
  <si>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</si>
  <si>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</si>
  <si>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</si>
  <si>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</si>
  <si>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</si>
  <si>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</si>
  <si>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</si>
  <si>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</si>
  <si>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</si>
  <si>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</si>
  <si>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</si>
  <si>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</si>
  <si>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</si>
  <si>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</si>
  <si>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</si>
  <si>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</si>
  <si>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</si>
  <si>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</si>
  <si>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</si>
  <si>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</si>
  <si>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</si>
  <si>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</si>
  <si>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</si>
  <si>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</si>
  <si>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</si>
  <si>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</si>
  <si>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</si>
  <si>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</si>
  <si>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</si>
  <si>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</si>
  <si>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</si>
  <si>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</si>
  <si>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</si>
  <si>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</si>
  <si>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</si>
  <si>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</si>
  <si>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</si>
  <si>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</si>
  <si>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</si>
  <si>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</si>
  <si>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</si>
  <si>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</si>
  <si>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</si>
  <si>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</si>
  <si>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</si>
  <si>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</si>
  <si>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</si>
  <si>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</si>
  <si>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</si>
  <si>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</si>
  <si>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</si>
  <si>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</si>
  <si>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</si>
  <si>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</si>
  <si>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</si>
  <si>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</si>
  <si>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</si>
  <si>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</si>
  <si>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</si>
  <si>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</si>
  <si>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</si>
  <si>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</si>
  <si>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</si>
  <si>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</si>
  <si>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</si>
  <si>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</si>
  <si>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</si>
  <si>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</si>
  <si>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</si>
  <si>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</si>
  <si>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</si>
  <si>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</si>
  <si>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</si>
  <si>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</si>
  <si>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</si>
  <si>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</si>
  <si>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</si>
  <si>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</si>
  <si>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</si>
  <si>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</si>
  <si>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</si>
  <si>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</si>
  <si>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</si>
  <si>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</si>
  <si>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</si>
  <si>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</si>
  <si>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</si>
  <si>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</si>
  <si>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</si>
  <si>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</si>
  <si>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</si>
  <si>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</si>
  <si>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</si>
  <si>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</si>
  <si>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</si>
  <si>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</si>
  <si>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</si>
  <si>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</si>
  <si>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</si>
  <si>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</si>
  <si>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</si>
  <si>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</si>
  <si>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</si>
  <si>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</si>
  <si>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</si>
  <si>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</si>
  <si>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</si>
  <si>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</si>
  <si>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</si>
  <si>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</si>
  <si>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</si>
  <si>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</si>
  <si>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</si>
  <si>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</si>
  <si>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</si>
  <si>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</si>
  <si>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</si>
  <si>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</si>
  <si>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</si>
  <si>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</si>
  <si>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</si>
  <si>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</si>
  <si>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</si>
  <si>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</si>
  <si>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</si>
  <si>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</si>
  <si>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</si>
  <si>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</si>
  <si>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</si>
  <si>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</si>
  <si>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</si>
  <si>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</si>
  <si>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</si>
  <si>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</si>
  <si>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</si>
  <si>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</si>
  <si>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</si>
  <si>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</si>
  <si>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</si>
  <si>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</si>
  <si>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</si>
  <si>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</si>
  <si>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</si>
  <si>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</si>
  <si>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</si>
  <si>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</si>
  <si>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</si>
  <si>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</si>
  <si>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</si>
  <si>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</si>
  <si>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</si>
  <si>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</si>
  <si>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</si>
  <si>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</si>
  <si>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</si>
  <si>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</si>
  <si>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</si>
  <si>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</si>
  <si>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</si>
  <si>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</si>
  <si>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</si>
  <si>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</si>
  <si>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</si>
  <si>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</si>
  <si>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</si>
  <si>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</si>
  <si>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</si>
  <si>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</si>
  <si>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</si>
  <si>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</si>
  <si>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</si>
  <si>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</si>
  <si>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</si>
  <si>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</si>
  <si>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</si>
  <si>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</si>
  <si>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</si>
  <si>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</si>
  <si>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</si>
  <si>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</si>
  <si>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</si>
  <si>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</si>
  <si>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</si>
  <si>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</si>
  <si>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</si>
  <si>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</si>
  <si>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</si>
  <si>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</si>
  <si>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</si>
  <si>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</si>
  <si>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</si>
  <si>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</si>
  <si>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</si>
  <si>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</si>
  <si>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</si>
  <si>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</si>
  <si>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</si>
  <si>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</si>
  <si>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</si>
  <si>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</si>
  <si>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</si>
  <si>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</si>
  <si>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</si>
  <si>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</si>
  <si>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</si>
  <si>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</si>
  <si>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</si>
  <si>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</si>
  <si>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</si>
  <si>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</si>
  <si>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</si>
  <si>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</si>
  <si>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</si>
  <si>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</si>
  <si>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</si>
  <si>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</si>
  <si>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</si>
  <si>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</si>
  <si>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</si>
  <si>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</si>
  <si>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</si>
  <si>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</si>
  <si>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</si>
  <si>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</si>
  <si>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</si>
  <si>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</si>
  <si>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</si>
  <si>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</si>
  <si>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</si>
  <si>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</si>
  <si>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</si>
  <si>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</si>
  <si>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</si>
  <si>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</si>
  <si>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</si>
  <si>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</si>
  <si>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</si>
  <si>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</si>
  <si>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</si>
  <si>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</si>
  <si>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</si>
  <si>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</si>
  <si>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</si>
  <si>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</si>
  <si>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</si>
  <si>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</si>
  <si>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</si>
  <si>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</si>
  <si>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</si>
  <si>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</si>
  <si>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</si>
  <si>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</si>
  <si>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</si>
  <si>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</si>
  <si>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</si>
  <si>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</si>
  <si>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</si>
  <si>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</si>
  <si>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</si>
  <si>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</si>
  <si>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</si>
  <si>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</si>
  <si>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</si>
  <si>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</si>
  <si>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</si>
  <si>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</si>
  <si>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</si>
  <si>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</si>
  <si>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</si>
  <si>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</si>
  <si>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</si>
  <si>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</si>
  <si>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</si>
  <si>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</si>
  <si>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</si>
  <si>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</si>
  <si>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</si>
  <si>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</si>
  <si>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</si>
  <si>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</si>
  <si>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</si>
  <si>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</si>
  <si>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</si>
  <si>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</si>
  <si>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</si>
  <si>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</si>
  <si>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</si>
  <si>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</si>
  <si>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</si>
  <si>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</si>
  <si>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</si>
  <si>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</si>
  <si>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</si>
  <si>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</si>
  <si>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</si>
  <si>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</si>
  <si>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</si>
  <si>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</si>
  <si>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</si>
  <si>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</si>
  <si>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</si>
  <si>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</si>
  <si>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</si>
  <si>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</si>
  <si>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</si>
  <si>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</si>
  <si>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</si>
  <si>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</si>
  <si>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</si>
  <si>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</si>
  <si>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</si>
  <si>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</si>
  <si>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</si>
  <si>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</si>
  <si>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</si>
  <si>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</si>
  <si>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</si>
  <si>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</si>
  <si>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</si>
  <si>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</si>
  <si>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</si>
  <si>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</si>
  <si>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</si>
  <si>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</si>
  <si>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</si>
  <si>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</si>
  <si>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</si>
  <si>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</si>
  <si>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</si>
  <si>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</si>
  <si>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</si>
  <si>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</si>
  <si>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</si>
  <si>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</si>
  <si>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</si>
  <si>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</si>
  <si>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</si>
  <si>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</si>
  <si>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</si>
  <si>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</si>
  <si>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</si>
  <si>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</si>
  <si>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</si>
  <si>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</si>
  <si>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</si>
  <si>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</si>
  <si>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</si>
  <si>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</si>
  <si>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</si>
  <si>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</si>
  <si>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</si>
  <si>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</si>
  <si>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</si>
  <si>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</si>
  <si>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</si>
  <si>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</si>
  <si>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</si>
  <si>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</si>
  <si>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</si>
  <si>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</si>
  <si>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</si>
  <si>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</si>
  <si>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</si>
  <si>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</si>
  <si>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</si>
  <si>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</si>
  <si>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</si>
  <si>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</si>
  <si>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</si>
  <si>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</si>
  <si>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</si>
  <si>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</si>
  <si>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</si>
  <si>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</si>
  <si>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</si>
  <si>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</si>
  <si>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</si>
  <si>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</si>
  <si>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</si>
  <si>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</si>
  <si>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</si>
  <si>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</si>
  <si>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</si>
  <si>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</si>
  <si>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</si>
  <si>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</si>
  <si>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</si>
  <si>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</si>
  <si>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</si>
  <si>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</si>
  <si>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</si>
  <si>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</si>
  <si>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</si>
  <si>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</si>
  <si>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</si>
  <si>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</si>
  <si>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</si>
  <si>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</si>
  <si>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</si>
  <si>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</si>
  <si>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</si>
  <si>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</si>
  <si>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</si>
  <si>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</si>
  <si>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</si>
  <si>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</si>
  <si>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</si>
  <si>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</si>
  <si>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</si>
  <si>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</si>
  <si>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</si>
  <si>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</si>
  <si>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</si>
  <si>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</si>
  <si>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</si>
  <si>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</si>
  <si>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</si>
  <si>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</si>
  <si>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</si>
  <si>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</si>
  <si>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</si>
  <si>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</si>
  <si>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</si>
  <si>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</si>
  <si>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</si>
  <si>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</si>
  <si>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</si>
  <si>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</si>
  <si>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</si>
  <si>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</si>
  <si>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</si>
  <si>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</si>
  <si>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</si>
  <si>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</si>
  <si>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</si>
  <si>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</si>
  <si>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</si>
  <si>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</si>
  <si>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</si>
  <si>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</si>
  <si>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</si>
  <si>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</si>
  <si>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</si>
  <si>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</si>
  <si>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</si>
  <si>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</si>
  <si>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</si>
  <si>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</si>
  <si>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</si>
  <si>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</si>
  <si>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</si>
  <si>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</si>
  <si>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</si>
  <si>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</si>
  <si>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</si>
  <si>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</si>
  <si>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</si>
  <si>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</si>
  <si>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</si>
  <si>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</si>
  <si>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</si>
  <si>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</si>
  <si>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</si>
  <si>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</si>
  <si>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</si>
  <si>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</si>
  <si>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</si>
  <si>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</si>
  <si>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</si>
  <si>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</si>
  <si>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</si>
  <si>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</si>
  <si>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</si>
  <si>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</si>
  <si>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</si>
  <si>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</si>
  <si>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</si>
  <si>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</si>
  <si>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</si>
  <si>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</si>
  <si>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</si>
  <si>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</si>
  <si>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</si>
  <si>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</si>
  <si>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</si>
  <si>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</si>
  <si>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</si>
  <si>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</si>
  <si>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</si>
  <si>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</si>
  <si>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</si>
  <si>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</si>
  <si>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</si>
  <si>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</si>
  <si>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</si>
  <si>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</si>
  <si>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</si>
  <si>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</si>
  <si>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</si>
  <si>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</si>
  <si>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</si>
  <si>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</si>
  <si>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</si>
  <si>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</si>
  <si>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</si>
  <si>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</si>
  <si>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</si>
  <si>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</si>
  <si>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</si>
  <si>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</si>
  <si>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</si>
  <si>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</si>
  <si>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</si>
  <si>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</si>
  <si>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</si>
  <si>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</si>
  <si>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</si>
  <si>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</si>
  <si>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</si>
  <si>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</si>
  <si>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</si>
  <si>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</si>
  <si>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</si>
  <si>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</si>
  <si>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</si>
  <si>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</si>
  <si>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</si>
  <si>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</si>
  <si>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</si>
  <si>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</si>
  <si>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</si>
  <si>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</si>
  <si>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</si>
  <si>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</si>
  <si>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</si>
  <si>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</si>
  <si>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</si>
  <si>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</si>
  <si>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</si>
  <si>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</si>
  <si>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</si>
  <si>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</si>
  <si>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</si>
  <si>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</si>
  <si>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</si>
  <si>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</si>
  <si>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</si>
  <si>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</si>
  <si>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</si>
  <si>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</si>
  <si>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</si>
  <si>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</si>
  <si>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</si>
  <si>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</si>
  <si>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</si>
  <si>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</si>
  <si>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</si>
  <si>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</si>
  <si>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</si>
  <si>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</si>
  <si>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</si>
  <si>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</si>
  <si>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</si>
  <si>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</si>
  <si>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</si>
  <si>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</si>
  <si>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</si>
  <si>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</si>
  <si>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</si>
  <si>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</si>
  <si>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</si>
  <si>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</si>
  <si>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</si>
  <si>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</si>
  <si>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</si>
  <si>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</si>
  <si>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</si>
  <si>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</si>
  <si>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</si>
  <si>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</si>
  <si>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</si>
  <si>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</si>
  <si>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</si>
  <si>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</si>
  <si>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</si>
  <si>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</si>
  <si>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</si>
  <si>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</si>
  <si>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</si>
  <si>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</si>
  <si>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</si>
  <si>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</si>
  <si>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</si>
  <si>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</si>
  <si>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</si>
  <si>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</si>
  <si>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</si>
  <si>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</si>
  <si>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</si>
  <si>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</si>
  <si>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</si>
  <si>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</si>
  <si>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</si>
  <si>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</si>
  <si>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</si>
  <si>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</si>
  <si>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</si>
  <si>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</si>
  <si>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</si>
  <si>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</si>
  <si>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</si>
  <si>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</si>
  <si>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</si>
  <si>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</si>
  <si>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</si>
  <si>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</si>
  <si>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</si>
  <si>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</si>
  <si>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</si>
  <si>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</si>
  <si>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</si>
  <si>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</si>
  <si>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</si>
  <si>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</si>
  <si>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</si>
  <si>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</si>
  <si>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</si>
  <si>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</si>
  <si>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</si>
  <si>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</si>
  <si>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</si>
  <si>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</si>
  <si>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</si>
  <si>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</si>
  <si>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</si>
  <si>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</si>
  <si>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</si>
  <si>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</si>
  <si>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</si>
  <si>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</si>
  <si>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</si>
  <si>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</si>
  <si>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</si>
  <si>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</si>
  <si>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</si>
  <si>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</si>
  <si>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</si>
  <si>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</si>
  <si>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</si>
  <si>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</si>
  <si>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</si>
  <si>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</si>
  <si>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</si>
  <si>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</si>
  <si>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</si>
  <si>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</si>
  <si>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</si>
  <si>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</si>
  <si>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</si>
  <si>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</si>
  <si>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</si>
  <si>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</si>
  <si>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</si>
  <si>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</si>
  <si>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</si>
  <si>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</si>
  <si>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</si>
  <si>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</si>
  <si>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</si>
  <si>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</si>
  <si>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</si>
  <si>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</si>
  <si>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</si>
  <si>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</si>
  <si>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</si>
  <si>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</si>
  <si>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</si>
  <si>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</si>
  <si>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</si>
  <si>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</si>
  <si>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</si>
  <si>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</si>
  <si>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</si>
  <si>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</si>
  <si>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</si>
  <si>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</si>
  <si>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</si>
  <si>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</si>
  <si>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</si>
  <si>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</si>
  <si>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</si>
  <si>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</si>
  <si>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</si>
  <si>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</si>
  <si>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</si>
  <si>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</si>
  <si>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</si>
  <si>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</si>
  <si>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</si>
  <si>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</si>
  <si>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</si>
  <si>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</si>
  <si>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</si>
  <si>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</si>
  <si>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</si>
  <si>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</si>
  <si>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</si>
  <si>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</si>
  <si>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</si>
  <si>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</si>
  <si>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</si>
  <si>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</si>
  <si>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</si>
  <si>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</si>
  <si>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</si>
  <si>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</si>
  <si>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</si>
  <si>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</si>
  <si>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</si>
  <si>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</si>
  <si>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</si>
  <si>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</si>
  <si>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</si>
  <si>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</si>
  <si>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</si>
  <si>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</si>
  <si>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</si>
  <si>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</si>
  <si>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</si>
  <si>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</si>
  <si>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</si>
  <si>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</si>
  <si>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</si>
  <si>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</si>
  <si>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</si>
  <si>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</si>
  <si>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</si>
  <si>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</si>
  <si>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</si>
  <si>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</si>
  <si>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</si>
  <si>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</si>
  <si>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</si>
  <si>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</si>
  <si>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</si>
  <si>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</si>
  <si>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</si>
  <si>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</si>
  <si>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</si>
  <si>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</si>
  <si>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</si>
  <si>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</si>
  <si>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</si>
  <si>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</si>
  <si>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</si>
  <si>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</si>
  <si>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</si>
  <si>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</si>
  <si>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</si>
  <si>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</si>
  <si>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</si>
  <si>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</si>
  <si>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</si>
  <si>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</si>
  <si>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</si>
  <si>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</si>
  <si>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</si>
  <si>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</si>
  <si>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</si>
  <si>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</si>
  <si>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</si>
  <si>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</si>
  <si>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</si>
  <si>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</si>
  <si>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</si>
  <si>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</si>
  <si>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</si>
  <si>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</si>
  <si>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</si>
  <si>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</si>
  <si>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</si>
  <si>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</si>
  <si>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</si>
  <si>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</si>
  <si>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</si>
  <si>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</si>
  <si>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</si>
  <si>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</si>
  <si>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</si>
  <si>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</si>
  <si>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</si>
  <si>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</si>
  <si>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</si>
  <si>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</si>
  <si>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</si>
  <si>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</si>
  <si>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</si>
  <si>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</si>
  <si>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</si>
  <si>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</si>
  <si>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</si>
  <si>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</si>
  <si>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</si>
  <si>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</si>
  <si>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</si>
  <si>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</si>
  <si>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</si>
  <si>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</si>
  <si>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</si>
  <si>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</si>
  <si>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</si>
  <si>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</si>
  <si>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</si>
  <si>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</si>
  <si>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</si>
  <si>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</si>
  <si>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</si>
  <si>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</si>
  <si>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</si>
  <si>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</si>
  <si>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</si>
  <si>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</si>
  <si>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</si>
  <si>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</si>
  <si>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</si>
  <si>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</si>
  <si>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</si>
  <si>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</si>
  <si>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</si>
  <si>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</si>
  <si>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</si>
  <si>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</si>
  <si>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</si>
  <si>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</si>
  <si>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</si>
  <si>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</si>
  <si>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</si>
  <si>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</si>
  <si>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</si>
  <si>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</si>
  <si>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</si>
  <si>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</si>
  <si>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</si>
  <si>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</si>
  <si>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</si>
  <si>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</si>
  <si>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</si>
  <si>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</si>
  <si>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</si>
  <si>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</si>
  <si>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</si>
  <si>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</si>
  <si>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</si>
  <si>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</si>
  <si>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</si>
  <si>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</si>
  <si>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</si>
  <si>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</si>
  <si>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</si>
  <si>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</si>
  <si>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</si>
  <si>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</si>
  <si>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</si>
  <si>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</si>
  <si>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</si>
  <si>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</si>
  <si>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</si>
  <si>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</si>
  <si>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</si>
  <si>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</si>
  <si>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</si>
  <si>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</si>
  <si>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</si>
  <si>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</si>
  <si>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</si>
  <si>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</si>
  <si>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</si>
  <si>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</si>
  <si>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</si>
  <si>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</si>
  <si>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</si>
  <si>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</si>
  <si>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</si>
  <si>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</si>
  <si>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</si>
  <si>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</si>
  <si>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</si>
  <si>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</si>
  <si>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</si>
  <si>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</si>
  <si>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</si>
  <si>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</si>
  <si>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</si>
  <si>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</si>
  <si>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</si>
  <si>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</si>
  <si>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</si>
  <si>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</si>
  <si>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</si>
  <si>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</si>
  <si>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</si>
  <si>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</si>
  <si>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</si>
  <si>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</si>
  <si>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</si>
  <si>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</si>
  <si>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</si>
  <si>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</si>
  <si>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</si>
  <si>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</si>
  <si>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</si>
  <si>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</si>
  <si>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</si>
  <si>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</si>
  <si>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</si>
  <si>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</si>
  <si>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</si>
  <si>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</si>
  <si>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</si>
  <si>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</si>
  <si>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</si>
  <si>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</si>
  <si>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</si>
  <si>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</si>
  <si>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</si>
  <si>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</si>
  <si>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</si>
  <si>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</si>
  <si>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</si>
  <si>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</si>
  <si>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</si>
  <si>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</si>
  <si>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</si>
  <si>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</si>
  <si>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</si>
  <si>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</si>
  <si>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</si>
  <si>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</si>
  <si>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</si>
  <si>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</si>
  <si>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</si>
  <si>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</si>
  <si>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</si>
  <si>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</si>
  <si>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</si>
  <si>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</si>
  <si>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</si>
  <si>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</si>
  <si>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</si>
  <si>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</si>
  <si>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</si>
  <si>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</si>
  <si>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</si>
  <si>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</si>
  <si>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</si>
  <si>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</si>
  <si>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</si>
  <si>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</si>
  <si>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</si>
  <si>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</si>
  <si>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</si>
  <si>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</si>
  <si>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</si>
  <si>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</si>
  <si>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</si>
  <si>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</si>
  <si>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</si>
  <si>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</si>
  <si>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</si>
  <si>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</si>
  <si>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</si>
  <si>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</si>
  <si>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</si>
  <si>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</si>
  <si>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</si>
  <si>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</si>
  <si>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</si>
  <si>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</si>
  <si>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</si>
  <si>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</si>
  <si>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</si>
  <si>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</si>
  <si>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</si>
  <si>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</si>
  <si>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</si>
  <si>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</si>
  <si>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</si>
  <si>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</si>
  <si>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</si>
  <si>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</si>
  <si>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</si>
  <si>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</si>
  <si>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</si>
  <si>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</si>
  <si>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</si>
  <si>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</si>
  <si>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</si>
  <si>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</si>
  <si>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</si>
  <si>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</si>
  <si>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</si>
  <si>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</si>
  <si>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</si>
  <si>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</si>
  <si>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</si>
  <si>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</si>
  <si>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</si>
  <si>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</si>
  <si>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</si>
  <si>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</si>
  <si>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</si>
  <si>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</si>
  <si>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</si>
  <si>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</si>
  <si>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</si>
  <si>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</si>
  <si>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</si>
  <si>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</si>
  <si>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</si>
  <si>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</si>
  <si>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</si>
  <si>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</si>
  <si>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</si>
  <si>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</si>
  <si>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</si>
  <si>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</si>
  <si>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</si>
  <si>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</si>
  <si>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</si>
  <si>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</si>
  <si>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</si>
  <si>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</si>
  <si>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</si>
  <si>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</si>
  <si>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</si>
  <si>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</si>
  <si>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</si>
  <si>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</si>
  <si>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</si>
  <si>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</si>
  <si>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</si>
  <si>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</si>
  <si>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</si>
  <si>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</si>
  <si>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</si>
  <si>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</si>
  <si>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</si>
  <si>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</si>
  <si>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</si>
  <si>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</si>
  <si>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</si>
  <si>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</si>
  <si>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</si>
  <si>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</si>
  <si>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</si>
  <si>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</si>
  <si>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</si>
  <si>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</si>
  <si>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</si>
  <si>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</si>
  <si>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</si>
  <si>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</si>
  <si>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</si>
  <si>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</si>
  <si>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</si>
  <si>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</si>
  <si>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</si>
  <si>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</si>
  <si>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</si>
  <si>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</si>
  <si>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</si>
  <si>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</si>
  <si>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</si>
  <si>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</si>
  <si>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</si>
  <si>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</si>
  <si>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</si>
  <si>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</si>
  <si>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</si>
  <si>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</si>
  <si>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</si>
  <si>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</si>
  <si>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</si>
  <si>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</si>
  <si>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</si>
  <si>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</si>
  <si>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</si>
  <si>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</si>
  <si>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</si>
  <si>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</si>
  <si>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</si>
  <si>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</si>
  <si>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</si>
  <si>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</si>
  <si>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</si>
  <si>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</si>
  <si>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</si>
  <si>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</si>
  <si>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</si>
  <si>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</si>
  <si>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</si>
  <si>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</si>
  <si>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</si>
  <si>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</si>
  <si>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</si>
  <si>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</si>
  <si>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</si>
  <si>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</si>
  <si>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</si>
  <si>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</si>
  <si>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</si>
  <si>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</si>
  <si>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</si>
  <si>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</si>
  <si>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</si>
  <si>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</si>
  <si>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</si>
  <si>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</si>
  <si>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</si>
  <si>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</si>
  <si>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</si>
  <si>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</si>
  <si>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</si>
  <si>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</si>
  <si>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</si>
  <si>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</si>
  <si>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</si>
  <si>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</si>
  <si>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</si>
  <si>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</si>
  <si>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</si>
  <si>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</si>
  <si>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</si>
  <si>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</si>
  <si>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</si>
  <si>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</si>
  <si>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</si>
  <si>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</si>
  <si>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</si>
  <si>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</si>
  <si>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</si>
  <si>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</si>
  <si>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</si>
  <si>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</si>
  <si>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</si>
  <si>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</si>
  <si>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</si>
  <si>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</si>
  <si>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</si>
  <si>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</si>
  <si>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</si>
  <si>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</si>
  <si>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</si>
  <si>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</si>
  <si>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</si>
  <si>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</si>
  <si>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</si>
  <si>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</si>
  <si>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</si>
  <si>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</si>
  <si>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</si>
  <si>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</si>
  <si>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</si>
  <si>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</si>
  <si>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</si>
  <si>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</si>
  <si>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</si>
  <si>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</si>
  <si>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</si>
  <si>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</si>
  <si>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</si>
  <si>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</si>
  <si>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</si>
  <si>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</si>
  <si>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</si>
  <si>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</si>
  <si>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</si>
  <si>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</si>
  <si>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</si>
  <si>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</si>
  <si>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</si>
  <si>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</si>
  <si>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</si>
  <si>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</si>
  <si>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</si>
  <si>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</si>
  <si>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</si>
  <si>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</si>
  <si>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</si>
  <si>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</si>
  <si>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</si>
  <si>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</si>
  <si>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</si>
  <si>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</si>
  <si>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</si>
  <si>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</si>
  <si>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</si>
  <si>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</si>
  <si>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</si>
  <si>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</si>
  <si>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</si>
  <si>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</si>
  <si>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</si>
  <si>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</si>
  <si>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</si>
  <si>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</si>
  <si>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</si>
  <si>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</si>
  <si>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</si>
  <si>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</si>
  <si>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</si>
  <si>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</si>
  <si>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</si>
  <si>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</si>
  <si>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</si>
  <si>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</si>
  <si>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</si>
  <si>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</si>
  <si>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</si>
  <si>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</si>
  <si>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</si>
  <si>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</si>
  <si>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</si>
  <si>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</si>
  <si>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</si>
  <si>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</si>
  <si>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</si>
  <si>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</si>
  <si>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</si>
  <si>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</si>
  <si>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</si>
  <si>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</si>
  <si>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</si>
  <si>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</si>
  <si>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</si>
  <si>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</si>
  <si>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</si>
  <si>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</si>
  <si>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</si>
  <si>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</si>
  <si>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</si>
  <si>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</si>
  <si>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</si>
  <si>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</si>
  <si>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</si>
  <si>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</si>
  <si>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</si>
  <si>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</si>
  <si>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</si>
  <si>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</si>
  <si>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</si>
  <si>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</si>
  <si>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</si>
  <si>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</si>
  <si>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</si>
  <si>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</si>
  <si>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</si>
  <si>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</si>
  <si>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</si>
  <si>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</si>
  <si>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</si>
  <si>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</si>
  <si>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</si>
  <si>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</si>
  <si>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</si>
  <si>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</si>
  <si>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</si>
  <si>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</si>
  <si>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</si>
  <si>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</si>
  <si>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</si>
  <si>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</si>
  <si>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</si>
  <si>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</si>
  <si>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</si>
  <si>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</si>
  <si>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</si>
  <si>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</si>
  <si>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</si>
  <si>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</si>
  <si>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</si>
  <si>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</si>
  <si>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</si>
  <si>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</si>
  <si>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</si>
  <si>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</si>
  <si>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</si>
  <si>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</si>
  <si>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</si>
  <si>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</si>
  <si>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</si>
  <si>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</si>
  <si>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</si>
  <si>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</si>
  <si>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</si>
  <si>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</si>
  <si>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</si>
  <si>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</si>
  <si>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</si>
  <si>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</si>
  <si>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</si>
  <si>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</si>
  <si>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</si>
  <si>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</si>
  <si>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</si>
  <si>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</si>
  <si>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</si>
  <si>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</si>
  <si>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</si>
  <si>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</si>
  <si>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</si>
  <si>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</si>
  <si>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</si>
  <si>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</si>
  <si>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</si>
  <si>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</si>
  <si>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</si>
  <si>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</si>
  <si>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</si>
  <si>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</si>
  <si>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</si>
  <si>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</si>
  <si>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</si>
  <si>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</si>
  <si>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</si>
  <si>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</si>
  <si>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</si>
  <si>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</si>
  <si>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</si>
  <si>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</si>
  <si>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</si>
  <si>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</si>
  <si>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</si>
  <si>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</si>
  <si>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</si>
  <si>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</si>
  <si>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</si>
  <si>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</si>
  <si>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</si>
  <si>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</si>
  <si>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</si>
  <si>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</si>
  <si>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</si>
  <si>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</si>
  <si>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</si>
  <si>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</si>
  <si>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</si>
  <si>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</si>
  <si>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</si>
  <si>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</si>
  <si>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</si>
  <si>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</si>
  <si>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</si>
  <si>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</si>
  <si>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</si>
  <si>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</si>
  <si>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</si>
  <si>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</si>
  <si>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</si>
  <si>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</si>
  <si>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</si>
  <si>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</si>
  <si>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</si>
  <si>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</si>
  <si>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</si>
  <si>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</si>
  <si>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</si>
  <si>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</si>
  <si>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</si>
  <si>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</si>
  <si>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</si>
  <si>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</si>
  <si>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</si>
  <si>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</si>
  <si>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</si>
  <si>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</si>
  <si>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</si>
  <si>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</si>
  <si>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</si>
  <si>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</si>
  <si>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</si>
  <si>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</si>
  <si>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</si>
  <si>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</si>
  <si>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</si>
  <si>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</si>
  <si>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</si>
  <si>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</si>
  <si>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</si>
  <si>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</si>
  <si>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</si>
  <si>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</si>
  <si>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</si>
  <si>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</si>
  <si>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</si>
  <si>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</si>
  <si>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</si>
  <si>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</si>
  <si>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</si>
  <si>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</si>
  <si>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</si>
  <si>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</si>
  <si>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</si>
  <si>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</si>
  <si>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</si>
  <si>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</si>
  <si>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</si>
  <si>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</si>
  <si>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</si>
  <si>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</si>
  <si>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</si>
  <si>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</si>
  <si>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</si>
  <si>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</si>
  <si>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</si>
  <si>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</si>
  <si>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</si>
  <si>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</si>
  <si>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</si>
  <si>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</si>
  <si>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</si>
  <si>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</si>
  <si>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</si>
  <si>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</si>
  <si>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</si>
  <si>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</si>
  <si>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</si>
  <si>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</si>
  <si>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</si>
  <si>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</si>
  <si>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</si>
  <si>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</si>
  <si>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</si>
  <si>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</si>
  <si>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</si>
  <si>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</si>
  <si>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</si>
  <si>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</si>
  <si>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</si>
  <si>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</si>
  <si>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</si>
  <si>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</si>
  <si>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</si>
  <si>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</si>
  <si>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</si>
  <si>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</si>
  <si>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</si>
  <si>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</si>
  <si>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</si>
  <si>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</si>
  <si>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</si>
  <si>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</si>
  <si>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</si>
  <si>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</si>
  <si>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</si>
  <si>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</si>
  <si>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</si>
  <si>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</si>
  <si>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</si>
  <si>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</si>
  <si>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</si>
  <si>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</si>
  <si>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</si>
  <si>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</si>
  <si>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</si>
  <si>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</si>
  <si>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</si>
  <si>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</si>
  <si>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</si>
  <si>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</si>
  <si>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</si>
  <si>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</si>
  <si>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</si>
  <si>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</si>
  <si>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</si>
  <si>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</si>
  <si>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</si>
  <si>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</si>
  <si>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</si>
  <si>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</si>
  <si>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</si>
  <si>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</si>
  <si>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</si>
  <si>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</si>
  <si>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</si>
  <si>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</si>
  <si>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</si>
  <si>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</si>
  <si>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</si>
  <si>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</si>
  <si>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</si>
  <si>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</si>
  <si>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</si>
  <si>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</si>
  <si>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</si>
  <si>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</si>
  <si>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</si>
  <si>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</si>
  <si>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</si>
  <si>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</si>
  <si>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</si>
  <si>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</si>
  <si>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</si>
  <si>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</si>
  <si>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</si>
  <si>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</si>
  <si>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</si>
  <si>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</si>
  <si>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</si>
  <si>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</si>
  <si>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</si>
  <si>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</si>
  <si>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</si>
  <si>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</si>
  <si>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</si>
  <si>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</si>
  <si>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</si>
  <si>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</si>
  <si>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</si>
  <si>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</si>
  <si>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</si>
  <si>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</si>
  <si>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</si>
  <si>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</si>
  <si>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</si>
  <si>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</si>
  <si>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</si>
  <si>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</si>
  <si>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</si>
  <si>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</si>
  <si>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</si>
  <si>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</si>
  <si>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</si>
  <si>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</si>
  <si>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</si>
  <si>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</si>
  <si>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</si>
  <si>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</si>
  <si>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</si>
  <si>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</si>
  <si>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</si>
  <si>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</si>
  <si>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</si>
  <si>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</si>
  <si>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</si>
  <si>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</si>
  <si>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</si>
  <si>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</si>
  <si>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</si>
  <si>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</si>
  <si>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</si>
  <si>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</si>
  <si>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</si>
  <si>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</si>
  <si>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</si>
  <si>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</si>
  <si>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</si>
  <si>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</si>
  <si>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</si>
  <si>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</si>
  <si>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</si>
  <si>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</si>
  <si>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</si>
  <si>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</si>
  <si>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</si>
  <si>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</si>
  <si>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</si>
  <si>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</si>
  <si>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</si>
  <si>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</si>
  <si>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</si>
  <si>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</si>
  <si>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</si>
  <si>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</si>
  <si>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</si>
  <si>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</si>
  <si>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</si>
  <si>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</si>
  <si>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</si>
  <si>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</si>
  <si>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</si>
  <si>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</si>
  <si>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</si>
  <si>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</si>
  <si>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</si>
  <si>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</si>
  <si>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</si>
  <si>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</si>
  <si>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</si>
  <si>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</si>
  <si>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</si>
  <si>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</si>
  <si>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</si>
  <si>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</si>
  <si>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</si>
  <si>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</si>
  <si>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</si>
  <si>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</si>
  <si>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</si>
  <si>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</si>
  <si>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</si>
  <si>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</si>
  <si>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</si>
  <si>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</si>
  <si>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</si>
  <si>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</si>
  <si>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</si>
  <si>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</si>
  <si>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</si>
  <si>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</si>
  <si>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</si>
  <si>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</si>
  <si>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</si>
  <si>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</si>
  <si>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</si>
  <si>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</si>
  <si>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</si>
  <si>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</si>
  <si>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</si>
  <si>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</si>
  <si>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</si>
  <si>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</si>
  <si>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</si>
  <si>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</si>
  <si>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</si>
  <si>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</si>
  <si>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</si>
  <si>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</si>
  <si>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</si>
  <si>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</si>
  <si>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</si>
  <si>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</si>
  <si>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</si>
  <si>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</si>
  <si>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</si>
  <si>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</si>
  <si>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</si>
  <si>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</si>
  <si>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</si>
  <si>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</si>
  <si>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</si>
  <si>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</si>
  <si>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</si>
  <si>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</si>
  <si>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</si>
  <si>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</si>
  <si>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</si>
  <si>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</si>
  <si>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</si>
  <si>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</si>
  <si>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</si>
  <si>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</si>
  <si>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</si>
  <si>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</si>
  <si>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</si>
  <si>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</si>
  <si>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</si>
  <si>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</si>
  <si>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</si>
  <si>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</si>
  <si>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</si>
  <si>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</si>
  <si>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</si>
  <si>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</si>
  <si>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</si>
  <si>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</si>
  <si>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</si>
  <si>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</si>
  <si>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</si>
  <si>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</si>
  <si>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</si>
  <si>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</si>
  <si>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</si>
  <si>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</si>
  <si>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</si>
  <si>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</si>
  <si>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</si>
  <si>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</si>
  <si>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</si>
  <si>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</si>
  <si>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</si>
  <si>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</si>
  <si>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</si>
  <si>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</si>
  <si>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</si>
  <si>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</si>
  <si>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</si>
  <si>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</si>
  <si>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</si>
  <si>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</si>
  <si>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</si>
  <si>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</si>
  <si>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</si>
  <si>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</si>
  <si>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</si>
  <si>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</si>
  <si>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</si>
  <si>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</si>
  <si>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</si>
  <si>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</si>
  <si>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</si>
  <si>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</si>
  <si>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</si>
  <si>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</si>
  <si>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</si>
  <si>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</si>
  <si>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</si>
  <si>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</si>
  <si>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</si>
  <si>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</si>
  <si>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</si>
  <si>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</si>
  <si>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</si>
  <si>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</si>
  <si>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</si>
  <si>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</si>
  <si>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</si>
  <si>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</si>
  <si>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</si>
  <si>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</si>
  <si>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</si>
  <si>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</si>
  <si>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</si>
  <si>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</si>
  <si>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</si>
  <si>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</si>
  <si>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</si>
  <si>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</si>
  <si>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</si>
  <si>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</si>
  <si>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</si>
  <si>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</si>
  <si>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</si>
  <si>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</si>
  <si>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</si>
  <si>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</si>
  <si>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</si>
  <si>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</si>
  <si>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</si>
  <si>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</si>
  <si>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</si>
  <si>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</si>
  <si>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</si>
  <si>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</si>
  <si>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</si>
  <si>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</si>
  <si>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</si>
  <si>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</si>
  <si>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</si>
  <si>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</si>
  <si>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</si>
  <si>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</si>
  <si>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</si>
  <si>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</si>
  <si>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</si>
  <si>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</si>
  <si>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</si>
  <si>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</si>
  <si>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</si>
  <si>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</si>
  <si>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</si>
  <si>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</si>
  <si>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</si>
  <si>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</si>
  <si>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</si>
  <si>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</si>
  <si>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</si>
  <si>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</si>
  <si>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</si>
  <si>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</si>
  <si>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</si>
  <si>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</si>
  <si>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</si>
  <si>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</si>
  <si>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</si>
  <si>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</si>
  <si>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</si>
  <si>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</si>
  <si>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</si>
  <si>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</si>
  <si>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</si>
  <si>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</si>
  <si>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</si>
  <si>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</si>
  <si>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</si>
  <si>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</si>
  <si>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</si>
  <si>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</si>
  <si>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</si>
  <si>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</si>
  <si>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</si>
  <si>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</si>
  <si>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</si>
  <si>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</si>
  <si>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</si>
  <si>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</si>
  <si>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</si>
  <si>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</si>
  <si>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</si>
  <si>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</si>
  <si>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</si>
  <si>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</si>
  <si>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</si>
  <si>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</si>
  <si>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</si>
  <si>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</si>
  <si>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</si>
  <si>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</si>
  <si>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</si>
  <si>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</si>
  <si>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</si>
  <si>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</si>
  <si>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</si>
  <si>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</si>
  <si>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</si>
  <si>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</si>
  <si>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</si>
  <si>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</si>
  <si>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</si>
  <si>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</si>
  <si>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</si>
  <si>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</si>
  <si>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</si>
  <si>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</si>
  <si>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</si>
  <si>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</si>
  <si>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</si>
  <si>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</si>
  <si>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</si>
  <si>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</si>
  <si>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</si>
  <si>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</si>
  <si>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</si>
  <si>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</si>
  <si>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</si>
  <si>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</si>
  <si>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</si>
  <si>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</si>
  <si>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</si>
  <si>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</si>
  <si>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</si>
  <si>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</si>
  <si>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</si>
  <si>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</si>
  <si>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</si>
  <si>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</si>
  <si>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</si>
  <si>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</si>
  <si>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</si>
  <si>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</si>
  <si>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</si>
  <si>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</si>
  <si>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</si>
  <si>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</si>
  <si>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</si>
  <si>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</si>
  <si>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</si>
  <si>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</si>
  <si>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</si>
  <si>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</si>
  <si>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</si>
  <si>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</si>
  <si>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</si>
  <si>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</si>
  <si>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</si>
  <si>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</si>
  <si>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</si>
  <si>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</si>
  <si>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</si>
  <si>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</si>
  <si>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</si>
  <si>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</si>
  <si>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</si>
  <si>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</si>
  <si>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</si>
  <si>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</si>
  <si>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</si>
  <si>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</si>
  <si>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</si>
  <si>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</si>
  <si>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</si>
  <si>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</si>
  <si>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</si>
  <si>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</si>
  <si>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</si>
  <si>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</si>
  <si>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</si>
  <si>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</si>
  <si>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</si>
  <si>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</si>
  <si>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</si>
  <si>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</si>
  <si>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</si>
  <si>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</si>
  <si>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</si>
  <si>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</si>
  <si>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</si>
  <si>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</si>
  <si>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</si>
  <si>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</si>
  <si>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</si>
  <si>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</si>
  <si>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</si>
  <si>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</si>
  <si>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</si>
  <si>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</si>
  <si>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</si>
  <si>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</si>
  <si>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</si>
  <si>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</si>
  <si>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</si>
  <si>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</si>
  <si>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</si>
  <si>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</si>
  <si>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</si>
  <si>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</si>
  <si>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</si>
  <si>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</si>
  <si>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</si>
  <si>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</si>
  <si>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</si>
  <si>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</si>
  <si>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</si>
  <si>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</si>
  <si>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</si>
  <si>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</si>
  <si>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</si>
  <si>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</si>
  <si>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</si>
  <si>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</si>
  <si>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</si>
  <si>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</si>
  <si>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</si>
  <si>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</si>
  <si>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</si>
  <si>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</si>
  <si>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</si>
  <si>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</si>
  <si>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</si>
  <si>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</si>
  <si>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</si>
  <si>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</si>
  <si>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</si>
  <si>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</si>
  <si>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</si>
  <si>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</si>
  <si>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</si>
  <si>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</si>
  <si>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</si>
  <si>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</si>
  <si>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</si>
  <si>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</si>
  <si>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</si>
  <si>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</si>
  <si>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</si>
  <si>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</si>
  <si>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</si>
  <si>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</si>
  <si>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</si>
  <si>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</si>
  <si>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</si>
  <si>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</si>
  <si>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</si>
  <si>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</si>
  <si>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</si>
  <si>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</si>
  <si>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</si>
  <si>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</si>
  <si>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</si>
  <si>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</si>
  <si>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</si>
  <si>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</si>
  <si>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</si>
  <si>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</si>
  <si>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</si>
  <si>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</si>
  <si>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</si>
  <si>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</si>
  <si>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</si>
  <si>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</si>
  <si>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</si>
  <si>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</si>
  <si>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</si>
  <si>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</si>
  <si>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</si>
  <si>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</si>
  <si>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</si>
  <si>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</si>
  <si>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</si>
  <si>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</si>
  <si>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</si>
  <si>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</si>
  <si>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</si>
  <si>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</si>
  <si>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</si>
  <si>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</si>
  <si>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</si>
  <si>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</si>
  <si>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</si>
  <si>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</si>
  <si>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</si>
  <si>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</si>
  <si>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</si>
  <si>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</si>
  <si>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</si>
  <si>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</si>
  <si>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</si>
  <si>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</si>
  <si>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</si>
  <si>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</si>
  <si>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</si>
  <si>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</si>
  <si>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</si>
  <si>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</si>
  <si>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</si>
  <si>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</si>
  <si>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</si>
  <si>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</si>
  <si>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</si>
  <si>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</si>
  <si>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</si>
  <si>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</si>
  <si>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</si>
  <si>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</si>
  <si>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</si>
  <si>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</si>
  <si>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</si>
  <si>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</si>
  <si>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</si>
  <si>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</si>
  <si>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</si>
  <si>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</si>
  <si>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</si>
  <si>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</si>
  <si>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</si>
  <si>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</si>
  <si>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</si>
  <si>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</si>
  <si>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</si>
  <si>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</si>
  <si>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</si>
  <si>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</si>
  <si>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</si>
  <si>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</si>
  <si>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</si>
  <si>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</si>
  <si>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</si>
  <si>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</si>
  <si>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</si>
  <si>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</si>
  <si>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</si>
  <si>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</si>
  <si>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</si>
  <si>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</si>
  <si>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</si>
  <si>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</si>
  <si>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</si>
  <si>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</si>
  <si>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</si>
  <si>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</si>
  <si>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</si>
  <si>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</si>
  <si>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</si>
  <si>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</si>
  <si>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</si>
  <si>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</si>
  <si>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</si>
  <si>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</si>
  <si>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</si>
  <si>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</si>
  <si>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</si>
  <si>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</si>
  <si>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</si>
  <si>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</si>
  <si>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</si>
  <si>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</si>
  <si>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</si>
  <si>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</si>
  <si>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</si>
  <si>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</si>
  <si>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</si>
  <si>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</si>
  <si>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</si>
  <si>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</si>
  <si>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</si>
  <si>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</si>
  <si>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</si>
  <si>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</si>
  <si>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</si>
  <si>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</si>
  <si>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</si>
  <si>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</si>
  <si>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</si>
  <si>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</si>
  <si>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</si>
  <si>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</si>
  <si>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</si>
  <si>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</si>
  <si>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</si>
  <si>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</si>
  <si>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</si>
  <si>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</si>
  <si>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</si>
  <si>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</si>
  <si>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</si>
  <si>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</si>
  <si>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</si>
  <si>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</si>
  <si>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</si>
  <si>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</si>
  <si>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</si>
  <si>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</si>
  <si>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</si>
  <si>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</si>
  <si>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</si>
  <si>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</si>
  <si>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</si>
  <si>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</si>
  <si>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</si>
  <si>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</si>
  <si>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</si>
  <si>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</si>
  <si>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</si>
  <si>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</si>
  <si>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</si>
  <si>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</si>
  <si>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</si>
  <si>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</si>
  <si>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</si>
  <si>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</si>
  <si>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</si>
  <si>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</si>
  <si>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</si>
  <si>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</si>
  <si>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</si>
  <si>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</si>
  <si>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</si>
  <si>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</si>
  <si>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</si>
  <si>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</si>
  <si>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</si>
  <si>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</si>
  <si>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</si>
  <si>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</si>
  <si>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</si>
  <si>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</si>
  <si>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</si>
  <si>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</si>
  <si>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</si>
  <si>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</si>
  <si>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</si>
  <si>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</si>
  <si>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</si>
  <si>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</si>
  <si>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</si>
  <si>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</si>
  <si>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</si>
  <si>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</si>
  <si>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</si>
  <si>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</si>
  <si>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</si>
  <si>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</si>
  <si>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</si>
  <si>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</si>
  <si>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</si>
  <si>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</si>
  <si>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</si>
  <si>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</si>
  <si>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</si>
  <si>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</si>
  <si>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</si>
  <si>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</si>
  <si>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</si>
  <si>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</si>
  <si>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</si>
  <si>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</si>
  <si>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</si>
  <si>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</si>
  <si>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</si>
  <si>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</si>
  <si>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</si>
  <si>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</si>
  <si>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</si>
  <si>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</si>
  <si>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</si>
  <si>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</si>
  <si>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</si>
  <si>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</si>
  <si>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</si>
  <si>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</si>
  <si>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</si>
  <si>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</si>
  <si>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</si>
  <si>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</si>
  <si>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</si>
  <si>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</si>
  <si>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</si>
  <si>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</si>
  <si>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</si>
  <si>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</si>
  <si>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</si>
  <si>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</si>
  <si>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</si>
  <si>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</si>
  <si>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</si>
  <si>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</si>
  <si>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</si>
  <si>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</si>
  <si>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</si>
  <si>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</si>
  <si>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</si>
  <si>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</si>
  <si>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</si>
  <si>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</si>
  <si>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</si>
  <si>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</si>
  <si>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</si>
  <si>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</si>
  <si>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</si>
  <si>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</si>
  <si>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</si>
  <si>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</si>
  <si>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</si>
  <si>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</si>
  <si>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</si>
  <si>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</si>
  <si>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</si>
  <si>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</si>
  <si>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</si>
  <si>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</si>
  <si>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</si>
  <si>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</si>
  <si>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</si>
  <si>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</si>
  <si>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</si>
  <si>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</si>
  <si>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</si>
  <si>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</si>
  <si>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</si>
  <si>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</si>
  <si>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</si>
  <si>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</si>
  <si>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</si>
  <si>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</si>
  <si>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</si>
  <si>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</si>
  <si>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</si>
  <si>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</si>
  <si>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</si>
  <si>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</si>
  <si>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</si>
  <si>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</si>
  <si>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</si>
  <si>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</si>
  <si>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</si>
  <si>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</si>
  <si>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</si>
  <si>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</si>
  <si>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</si>
  <si>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</si>
  <si>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</si>
  <si>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</si>
  <si>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</si>
  <si>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</si>
  <si>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</si>
  <si>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</si>
  <si>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</si>
  <si>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</si>
  <si>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</si>
  <si>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</si>
  <si>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</si>
  <si>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</si>
  <si>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</si>
  <si>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</si>
  <si>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</si>
  <si>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</si>
  <si>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</si>
  <si>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</si>
  <si>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</si>
  <si>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</si>
  <si>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</si>
  <si>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</si>
  <si>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</si>
  <si>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</si>
  <si>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</si>
  <si>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</si>
  <si>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</si>
  <si>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</si>
  <si>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</si>
  <si>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</si>
  <si>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</si>
  <si>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</si>
  <si>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</si>
  <si>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</si>
  <si>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</si>
  <si>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</si>
  <si>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</si>
  <si>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</si>
  <si>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</si>
  <si>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</si>
  <si>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</si>
  <si>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</si>
  <si>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</si>
  <si>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</si>
  <si>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</si>
  <si>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</si>
  <si>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</si>
  <si>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</si>
  <si>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</si>
  <si>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</si>
  <si>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</si>
  <si>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</si>
  <si>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</si>
  <si>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</si>
  <si>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</si>
  <si>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</si>
  <si>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</si>
  <si>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</si>
  <si>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</si>
  <si>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</si>
  <si>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</si>
  <si>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</si>
  <si>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</si>
  <si>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</si>
  <si>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</si>
  <si>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</si>
  <si>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</si>
  <si>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</si>
  <si>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</si>
  <si>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</si>
  <si>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</si>
  <si>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</si>
  <si>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</si>
  <si>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</si>
  <si>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</si>
  <si>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</si>
  <si>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</si>
  <si>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</si>
  <si>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</si>
  <si>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</si>
  <si>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</si>
  <si>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</si>
  <si>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</si>
  <si>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</si>
  <si>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</si>
  <si>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</si>
  <si>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</si>
  <si>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</si>
  <si>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</si>
  <si>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</si>
  <si>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</si>
  <si>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</si>
  <si>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</si>
  <si>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</si>
  <si>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</si>
  <si>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</si>
  <si>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</si>
  <si>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</si>
  <si>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</si>
  <si>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</si>
  <si>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</si>
  <si>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</si>
  <si>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</si>
  <si>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</si>
  <si>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</si>
  <si>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</si>
  <si>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</si>
  <si>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</si>
  <si>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</si>
  <si>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</si>
  <si>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</si>
  <si>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</si>
  <si>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</si>
  <si>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</si>
  <si>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</si>
  <si>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</si>
  <si>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</si>
  <si>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</si>
  <si>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</si>
  <si>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</si>
  <si>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</si>
  <si>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</si>
  <si>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</si>
  <si>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</si>
  <si>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</si>
  <si>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</si>
  <si>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</si>
  <si>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</si>
  <si>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</si>
  <si>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</si>
  <si>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</si>
  <si>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</si>
  <si>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</si>
  <si>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</si>
  <si>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</si>
  <si>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</si>
  <si>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</si>
  <si>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</si>
  <si>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</si>
  <si>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</si>
  <si>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</si>
  <si>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</si>
  <si>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</si>
  <si>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</si>
  <si>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</si>
  <si>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</si>
  <si>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</si>
  <si>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</si>
  <si>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</si>
  <si>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</si>
  <si>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</si>
  <si>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</si>
  <si>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</si>
  <si>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</si>
  <si>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</si>
  <si>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</si>
  <si>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</si>
  <si>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</si>
  <si>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</si>
  <si>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</si>
  <si>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</si>
  <si>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</si>
  <si>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</si>
  <si>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</si>
  <si>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</si>
  <si>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</si>
  <si>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</si>
  <si>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</si>
  <si>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</si>
  <si>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</si>
  <si>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</si>
  <si>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</si>
  <si>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</si>
  <si>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</si>
  <si>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</si>
  <si>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</si>
  <si>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</si>
  <si>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</si>
  <si>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</si>
  <si>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</si>
  <si>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</si>
  <si>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</si>
  <si>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</si>
  <si>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</si>
  <si>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</si>
  <si>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</si>
  <si>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</si>
  <si>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</si>
  <si>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</si>
  <si>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</si>
  <si>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</si>
  <si>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</si>
  <si>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</si>
  <si>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</si>
  <si>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</si>
  <si>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</si>
  <si>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</si>
  <si>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</si>
  <si>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</si>
  <si>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</si>
  <si>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</si>
  <si>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</si>
  <si>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</si>
  <si>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</si>
  <si>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</si>
  <si>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</si>
  <si>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</si>
  <si>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</si>
  <si>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</si>
  <si>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</si>
  <si>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</si>
  <si>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</si>
  <si>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</si>
  <si>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</si>
  <si>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</si>
  <si>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</si>
  <si>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</si>
  <si>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</si>
  <si>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</si>
  <si>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</si>
  <si>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</si>
  <si>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</si>
  <si>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</si>
  <si>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</si>
  <si>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</si>
  <si>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</si>
  <si>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</si>
  <si>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</si>
  <si>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</si>
  <si>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</si>
  <si>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</si>
  <si>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</si>
  <si>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</si>
  <si>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</si>
  <si>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</si>
  <si>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</si>
  <si>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</si>
  <si>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</si>
  <si>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</si>
  <si>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</si>
  <si>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</si>
  <si>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</si>
  <si>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</si>
  <si>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</si>
  <si>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</si>
  <si>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</si>
  <si>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</si>
  <si>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</si>
  <si>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</si>
  <si>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</si>
  <si>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</si>
  <si>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</si>
  <si>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</si>
  <si>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</si>
  <si>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</si>
  <si>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</si>
  <si>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</si>
  <si>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</si>
  <si>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</si>
  <si>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</si>
  <si>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</si>
  <si>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</si>
  <si>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</si>
  <si>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</si>
  <si>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</si>
  <si>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</si>
  <si>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</si>
  <si>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</si>
  <si>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</si>
  <si>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</si>
  <si>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</si>
  <si>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</si>
  <si>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</si>
  <si>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</si>
  <si>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</si>
  <si>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</si>
  <si>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</si>
  <si>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</si>
  <si>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</si>
  <si>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</si>
  <si>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</si>
  <si>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</si>
  <si>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</si>
  <si>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</si>
  <si>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</si>
  <si>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</si>
  <si>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</si>
  <si>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</si>
  <si>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</si>
  <si>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</si>
  <si>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</si>
  <si>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</si>
  <si>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</si>
  <si>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</si>
  <si>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</si>
  <si>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</si>
  <si>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</si>
  <si>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</si>
  <si>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</si>
  <si>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</si>
  <si>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</si>
  <si>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</si>
  <si>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</si>
  <si>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</si>
  <si>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</si>
  <si>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</si>
  <si>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</si>
  <si>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</si>
  <si>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</si>
  <si>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</si>
  <si>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</si>
  <si>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</si>
  <si>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</si>
  <si>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</si>
  <si>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</si>
  <si>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</si>
  <si>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</si>
  <si>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</si>
  <si>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</si>
  <si>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</si>
  <si>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</si>
  <si>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</si>
  <si>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</si>
  <si>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</si>
  <si>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</si>
  <si>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</si>
  <si>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</si>
  <si>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</si>
  <si>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</si>
  <si>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</si>
  <si>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</si>
  <si>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</si>
  <si>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</si>
  <si>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</si>
  <si>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</si>
  <si>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</si>
  <si>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</si>
  <si>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</si>
  <si>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</si>
  <si>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</si>
  <si>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</si>
  <si>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</si>
  <si>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</si>
  <si>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</si>
  <si>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</si>
  <si>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</si>
  <si>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</si>
  <si>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</si>
  <si>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</si>
  <si>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</si>
  <si>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</si>
  <si>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</si>
  <si>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</si>
  <si>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</si>
  <si>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</si>
  <si>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</si>
  <si>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</si>
  <si>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</si>
  <si>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</si>
  <si>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</si>
  <si>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</si>
  <si>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</si>
  <si>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</si>
  <si>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</si>
  <si>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</si>
  <si>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</si>
  <si>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</si>
  <si>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</si>
  <si>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</si>
  <si>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</si>
  <si>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</si>
  <si>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</si>
  <si>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</si>
  <si>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</si>
  <si>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</si>
  <si>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</si>
  <si>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</si>
  <si>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</si>
  <si>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</si>
  <si>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</si>
  <si>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</si>
  <si>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</si>
  <si>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</si>
  <si>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</si>
  <si>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</si>
  <si>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</si>
  <si>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</si>
  <si>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</si>
  <si>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</si>
  <si>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</si>
  <si>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</si>
  <si>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</si>
  <si>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</si>
  <si>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</si>
  <si>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</si>
  <si>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</si>
  <si>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</si>
  <si>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</si>
  <si>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</si>
  <si>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</si>
  <si>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</si>
  <si>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</si>
  <si>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</si>
  <si>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</si>
  <si>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</si>
  <si>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</si>
  <si>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</si>
  <si>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</si>
  <si>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</si>
  <si>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</si>
  <si>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</si>
  <si>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</si>
  <si>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</si>
  <si>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</si>
  <si>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</si>
  <si>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</si>
  <si>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</si>
  <si>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</si>
  <si>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</si>
  <si>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</si>
  <si>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</si>
  <si>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</si>
  <si>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</si>
  <si>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</si>
  <si>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</si>
  <si>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</si>
  <si>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</si>
  <si>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</si>
  <si>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</si>
  <si>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</si>
  <si>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</si>
  <si>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</si>
  <si>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</si>
  <si>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</si>
  <si>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</si>
  <si>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</si>
  <si>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</si>
  <si>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</si>
  <si>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</si>
  <si>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</si>
  <si>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</si>
  <si>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</si>
  <si>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</si>
  <si>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</si>
  <si>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</si>
  <si>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</si>
  <si>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</si>
  <si>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</si>
  <si>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</si>
  <si>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</si>
  <si>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</si>
  <si>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</si>
  <si>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</si>
  <si>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</si>
  <si>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</si>
  <si>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</si>
  <si>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</si>
  <si>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</si>
  <si>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</si>
  <si>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</si>
  <si>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</si>
  <si>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</si>
  <si>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</si>
  <si>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</si>
  <si>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</si>
  <si>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</si>
  <si>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</si>
  <si>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</si>
  <si>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</si>
  <si>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</si>
  <si>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</si>
  <si>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</si>
  <si>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</si>
  <si>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</si>
  <si>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</si>
  <si>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</si>
  <si>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</si>
  <si>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</si>
  <si>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</si>
  <si>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</si>
  <si>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</si>
  <si>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</si>
  <si>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</si>
  <si>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</si>
  <si>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</si>
  <si>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</si>
  <si>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</si>
  <si>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</si>
  <si>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</si>
  <si>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</si>
  <si>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</si>
  <si>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</si>
  <si>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</si>
  <si>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</si>
  <si>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</si>
  <si>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</si>
  <si>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</si>
  <si>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</si>
  <si>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</si>
  <si>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</si>
  <si>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</si>
  <si>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</si>
  <si>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</si>
  <si>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</si>
  <si>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</si>
  <si>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</si>
  <si>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</si>
  <si>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</si>
  <si>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</si>
  <si>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</si>
  <si>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</si>
  <si>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</si>
  <si>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</si>
  <si>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</si>
  <si>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</si>
  <si>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</si>
  <si>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</si>
  <si>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</si>
  <si>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</si>
  <si>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</si>
  <si>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</si>
  <si>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</si>
  <si>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</si>
  <si>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</si>
  <si>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</si>
  <si>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</si>
  <si>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</si>
  <si>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</si>
  <si>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</si>
  <si>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</si>
  <si>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</si>
  <si>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</si>
  <si>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</si>
  <si>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</si>
  <si>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</si>
  <si>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</si>
  <si>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</si>
  <si>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</si>
  <si>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</si>
  <si>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</si>
  <si>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</si>
  <si>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</si>
  <si>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</si>
  <si>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</si>
  <si>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</si>
  <si>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</si>
  <si>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</si>
  <si>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</si>
  <si>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</si>
  <si>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</si>
  <si>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</si>
  <si>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</si>
  <si>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</si>
  <si>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</si>
  <si>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</si>
  <si>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</si>
  <si>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</si>
  <si>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</si>
  <si>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</si>
  <si>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</si>
  <si>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</si>
  <si>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</si>
  <si>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</si>
  <si>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</si>
  <si>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</si>
  <si>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</si>
  <si>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</si>
  <si>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</si>
  <si>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</si>
  <si>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</si>
  <si>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</si>
  <si>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</si>
  <si>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</si>
  <si>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</si>
  <si>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</si>
  <si>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</si>
  <si>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</si>
  <si>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</si>
  <si>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</si>
  <si>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</si>
  <si>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</si>
  <si>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</si>
  <si>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</si>
  <si>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</si>
  <si>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</si>
  <si>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</si>
  <si>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</si>
  <si>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</si>
  <si>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</si>
  <si>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</si>
  <si>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</si>
  <si>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</si>
  <si>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</si>
  <si>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</si>
  <si>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</si>
  <si>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</si>
  <si>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</si>
  <si>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</si>
  <si>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</si>
  <si>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</si>
  <si>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</si>
  <si>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</si>
  <si>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</si>
  <si>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</si>
  <si>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</si>
  <si>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</si>
  <si>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</si>
  <si>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</si>
  <si>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</si>
  <si>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</si>
  <si>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</si>
  <si>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</si>
  <si>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</si>
  <si>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</si>
  <si>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</si>
  <si>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</si>
  <si>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</si>
  <si>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</si>
  <si>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</si>
  <si>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</si>
  <si>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</si>
  <si>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</si>
  <si>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</si>
  <si>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</si>
  <si>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</si>
  <si>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</si>
  <si>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</si>
  <si>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</si>
  <si>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</si>
  <si>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</si>
  <si>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</si>
  <si>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</si>
  <si>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</si>
  <si>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</si>
  <si>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</si>
  <si>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</si>
  <si>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</si>
  <si>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</si>
  <si>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</si>
  <si>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</si>
  <si>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</si>
  <si>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</si>
  <si>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</si>
  <si>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</si>
  <si>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</si>
  <si>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</si>
  <si>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</si>
  <si>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</si>
  <si>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</si>
  <si>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</si>
  <si>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</si>
  <si>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</si>
  <si>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</si>
  <si>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</si>
  <si>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</si>
  <si>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</si>
  <si>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</si>
  <si>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</si>
  <si>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</si>
  <si>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</si>
  <si>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</si>
  <si>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</si>
  <si>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</si>
  <si>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</si>
  <si>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</si>
  <si>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</si>
  <si>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</si>
  <si>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</si>
  <si>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</si>
  <si>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</si>
  <si>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</si>
  <si>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</si>
  <si>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</si>
  <si>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</si>
  <si>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</si>
  <si>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</si>
  <si>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</si>
  <si>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</si>
  <si>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</si>
  <si>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</si>
  <si>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</si>
  <si>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</si>
  <si>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</si>
  <si>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</si>
  <si>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</si>
  <si>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</si>
  <si>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</si>
  <si>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</si>
  <si>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</si>
  <si>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</si>
  <si>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</si>
  <si>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</si>
  <si>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</si>
  <si>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</si>
  <si>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</si>
  <si>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</si>
  <si>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</si>
  <si>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</si>
  <si>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</si>
  <si>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</si>
  <si>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</si>
  <si>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</si>
  <si>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</si>
  <si>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</si>
  <si>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</si>
  <si>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</si>
  <si>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</si>
  <si>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</si>
  <si>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</si>
  <si>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</si>
  <si>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</si>
  <si>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</si>
  <si>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</si>
  <si>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</si>
  <si>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</si>
  <si>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</si>
  <si>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</si>
  <si>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</si>
  <si>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</si>
  <si>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</si>
  <si>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</si>
  <si>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</si>
  <si>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</si>
  <si>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</si>
  <si>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</si>
  <si>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</si>
  <si>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</si>
  <si>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</si>
  <si>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</si>
  <si>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</si>
  <si>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</si>
  <si>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</si>
  <si>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</si>
  <si>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</si>
  <si>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</si>
  <si>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</si>
  <si>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</si>
  <si>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</si>
  <si>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</si>
  <si>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</si>
  <si>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</si>
  <si>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</si>
  <si>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</si>
  <si>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</si>
  <si>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</si>
  <si>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</si>
  <si>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</si>
  <si>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</si>
  <si>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</si>
  <si>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</si>
  <si>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</si>
  <si>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</si>
  <si>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</si>
  <si>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</si>
  <si>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</si>
  <si>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</si>
  <si>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</si>
  <si>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</si>
  <si>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</si>
  <si>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</si>
  <si>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</si>
  <si>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</si>
  <si>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</si>
  <si>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</si>
  <si>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</si>
  <si>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</si>
  <si>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</si>
  <si>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</si>
  <si>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</si>
  <si>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</si>
  <si>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</si>
  <si>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</si>
  <si>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</si>
  <si>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</si>
  <si>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</si>
  <si>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</si>
  <si>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</si>
  <si>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</si>
  <si>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</si>
  <si>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</si>
  <si>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</si>
  <si>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</si>
  <si>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</si>
  <si>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</si>
  <si>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</si>
  <si>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</si>
  <si>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</si>
  <si>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</si>
  <si>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</si>
  <si>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</si>
  <si>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</si>
  <si>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</si>
  <si>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</si>
  <si>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</si>
  <si>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</si>
  <si>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</si>
  <si>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</si>
  <si>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</si>
  <si>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</si>
  <si>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</si>
  <si>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</si>
  <si>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</si>
  <si>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</si>
  <si>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</si>
  <si>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</si>
  <si>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</si>
  <si>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</si>
  <si>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</si>
  <si>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</si>
  <si>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</si>
  <si>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</si>
  <si>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</si>
  <si>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</si>
  <si>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</si>
  <si>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</si>
  <si>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</si>
  <si>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</si>
  <si>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</si>
  <si>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</si>
  <si>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</si>
  <si>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</si>
  <si>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</si>
  <si>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</si>
  <si>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</si>
  <si>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</si>
  <si>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</si>
  <si>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</si>
  <si>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</si>
  <si>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</si>
  <si>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</si>
  <si>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</si>
  <si>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</si>
  <si>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</si>
  <si>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</si>
  <si>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</si>
  <si>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</si>
  <si>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</si>
  <si>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</si>
  <si>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</si>
  <si>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</si>
  <si>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</si>
  <si>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</si>
  <si>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</si>
  <si>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</si>
  <si>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</si>
  <si>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</si>
  <si>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</si>
  <si>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</si>
  <si>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</si>
  <si>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</si>
  <si>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</si>
  <si>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</si>
  <si>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</si>
  <si>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</si>
  <si>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</si>
  <si>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</si>
  <si>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</si>
  <si>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</si>
  <si>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</si>
  <si>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</si>
  <si>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</si>
  <si>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</si>
  <si>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</si>
  <si>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</si>
  <si>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</si>
  <si>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</si>
  <si>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</si>
  <si>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</si>
  <si>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</si>
  <si>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</si>
  <si>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</si>
  <si>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</si>
  <si>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</si>
  <si>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</si>
  <si>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</si>
  <si>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</si>
  <si>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</si>
  <si>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</si>
  <si>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</si>
  <si>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</si>
  <si>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</si>
  <si>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</si>
  <si>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</si>
  <si>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</si>
  <si>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</si>
  <si>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</si>
  <si>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</si>
  <si>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</si>
  <si>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</si>
  <si>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</si>
  <si>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</si>
  <si>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</si>
  <si>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</si>
  <si>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</si>
  <si>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</si>
  <si>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</si>
  <si>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</si>
  <si>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</si>
  <si>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</si>
  <si>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</si>
  <si>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</si>
  <si>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</si>
  <si>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</si>
  <si>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</si>
  <si>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</si>
  <si>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</si>
  <si>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</si>
  <si>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</si>
  <si>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</si>
  <si>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</si>
  <si>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</si>
  <si>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</si>
  <si>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</si>
  <si>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</si>
  <si>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</si>
  <si>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</si>
  <si>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</si>
  <si>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</si>
  <si>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</si>
  <si>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</si>
  <si>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</si>
  <si>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</si>
  <si>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</si>
  <si>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</si>
  <si>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</si>
  <si>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</si>
  <si>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</si>
  <si>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</si>
  <si>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</si>
  <si>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</si>
  <si>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</si>
  <si>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</si>
  <si>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</si>
  <si>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</si>
  <si>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</si>
  <si>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</si>
  <si>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</si>
  <si>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</si>
  <si>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</si>
  <si>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</si>
  <si>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</si>
  <si>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</si>
  <si>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</si>
  <si>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</si>
  <si>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</si>
  <si>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</si>
  <si>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</si>
  <si>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</si>
  <si>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</si>
  <si>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</si>
  <si>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</si>
  <si>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</si>
  <si>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</si>
  <si>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</si>
  <si>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</si>
  <si>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</si>
  <si>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</si>
  <si>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</si>
  <si>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</si>
  <si>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</si>
  <si>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</si>
  <si>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</si>
  <si>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</si>
  <si>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</si>
  <si>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</si>
  <si>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</si>
  <si>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</si>
  <si>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</si>
  <si>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</si>
  <si>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</si>
  <si>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</si>
  <si>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</si>
  <si>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</si>
  <si>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</si>
  <si>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</si>
  <si>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</si>
  <si>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</si>
  <si>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</si>
  <si>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</si>
  <si>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</si>
  <si>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</si>
  <si>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</si>
  <si>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</si>
  <si>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</si>
  <si>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</si>
  <si>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</si>
  <si>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</si>
  <si>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</si>
  <si>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</si>
  <si>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</si>
  <si>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</si>
  <si>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</si>
  <si>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</si>
  <si>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</si>
  <si>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</si>
  <si>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</si>
  <si>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</si>
  <si>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</si>
  <si>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</si>
  <si>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</si>
  <si>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</si>
  <si>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</si>
  <si>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</si>
  <si>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</si>
  <si>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</si>
  <si>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</si>
  <si>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</si>
  <si>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</si>
  <si>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</si>
  <si>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</si>
  <si>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</si>
  <si>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</si>
  <si>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</si>
  <si>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</si>
  <si>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</si>
  <si>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</si>
  <si>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</si>
  <si>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</si>
  <si>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</si>
  <si>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</si>
  <si>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</si>
  <si>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</si>
  <si>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</si>
  <si>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</si>
  <si>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</si>
  <si>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</si>
  <si>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</si>
  <si>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</si>
  <si>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</si>
  <si>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</si>
  <si>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</si>
  <si>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</si>
  <si>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</si>
  <si>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</si>
  <si>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</si>
  <si>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</si>
  <si>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</si>
  <si>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</si>
  <si>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</si>
  <si>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</si>
  <si>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</si>
  <si>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</si>
  <si>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</si>
  <si>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</si>
  <si>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</si>
  <si>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</si>
  <si>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</si>
  <si>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</si>
  <si>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</si>
  <si>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</si>
  <si>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</si>
  <si>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</si>
  <si>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</si>
  <si>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</si>
  <si>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</si>
  <si>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</si>
  <si>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</si>
  <si>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</si>
  <si>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</si>
  <si>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</si>
  <si>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</si>
  <si>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</si>
  <si>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</si>
  <si>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</si>
  <si>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</si>
  <si>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</si>
  <si>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</si>
  <si>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</si>
  <si>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</si>
  <si>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</si>
  <si>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</si>
  <si>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</si>
  <si>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</si>
  <si>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</si>
  <si>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</si>
  <si>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</si>
  <si>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</si>
  <si>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</si>
  <si>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</si>
  <si>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</si>
  <si>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</si>
  <si>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</si>
  <si>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</si>
  <si>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</si>
  <si>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</si>
  <si>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</si>
  <si>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</si>
  <si>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</si>
  <si>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</si>
  <si>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</si>
  <si>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</si>
  <si>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</si>
  <si>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</si>
  <si>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</si>
  <si>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</si>
  <si>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</si>
  <si>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</si>
  <si>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</si>
  <si>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</si>
  <si>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</si>
  <si>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</si>
  <si>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</si>
  <si>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</si>
  <si>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</si>
  <si>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</si>
  <si>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</si>
  <si>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</si>
  <si>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</si>
  <si>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</si>
  <si>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</si>
  <si>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</si>
  <si>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</si>
  <si>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</si>
  <si>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</si>
  <si>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</si>
  <si>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</si>
  <si>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</si>
  <si>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</si>
  <si>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</si>
  <si>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</si>
  <si>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</si>
  <si>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</si>
  <si>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</si>
  <si>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</si>
  <si>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</si>
  <si>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</si>
  <si>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</si>
  <si>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</si>
  <si>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</si>
  <si>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</si>
  <si>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</si>
  <si>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</si>
  <si>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</si>
  <si>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</si>
  <si>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</si>
  <si>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</si>
  <si>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</si>
  <si>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</si>
  <si>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</si>
  <si>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</si>
  <si>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</si>
  <si>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</si>
  <si>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</si>
  <si>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</si>
  <si>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</si>
  <si>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</si>
  <si>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</si>
  <si>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</si>
  <si>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</si>
  <si>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</si>
  <si>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</si>
  <si>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</si>
  <si>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</si>
  <si>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</si>
  <si>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</si>
  <si>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</si>
  <si>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</si>
  <si>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</si>
  <si>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</si>
  <si>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</si>
  <si>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</si>
  <si>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</si>
  <si>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</si>
  <si>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</si>
  <si>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</si>
  <si>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</si>
  <si>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</si>
  <si>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</si>
  <si>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</si>
  <si>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</si>
  <si>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</si>
  <si>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</si>
  <si>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</si>
  <si>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</si>
  <si>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</si>
  <si>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</si>
  <si>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</si>
  <si>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</si>
  <si>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</si>
  <si>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</si>
  <si>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</si>
  <si>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</si>
  <si>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</si>
  <si>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</si>
  <si>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</si>
  <si>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</si>
  <si>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</si>
  <si>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</si>
  <si>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</si>
  <si>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</si>
  <si>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</si>
  <si>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</si>
  <si>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</si>
  <si>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</si>
  <si>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</si>
  <si>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</si>
  <si>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</si>
  <si>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</si>
  <si>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</si>
  <si>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</si>
  <si>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</si>
  <si>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</si>
  <si>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</si>
  <si>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</si>
  <si>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</si>
  <si>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</si>
  <si>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</si>
  <si>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</si>
  <si>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</si>
  <si>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</si>
  <si>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</si>
  <si>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</si>
  <si>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</si>
  <si>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</si>
  <si>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</si>
  <si>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</si>
  <si>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</si>
  <si>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</si>
  <si>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</si>
  <si>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</si>
  <si>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</si>
  <si>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</si>
  <si>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</si>
  <si>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</si>
  <si>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</si>
  <si>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</si>
  <si>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</si>
  <si>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</si>
  <si>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</si>
  <si>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</si>
  <si>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</si>
  <si>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</si>
  <si>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</si>
  <si>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</si>
  <si>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</si>
  <si>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</si>
  <si>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</si>
  <si>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</si>
  <si>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</si>
  <si>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</si>
  <si>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</si>
  <si>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</si>
  <si>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</si>
  <si>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</si>
  <si>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</si>
  <si>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</si>
  <si>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</si>
  <si>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</si>
  <si>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</si>
  <si>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</si>
  <si>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</si>
  <si>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</si>
  <si>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</si>
  <si>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</si>
  <si>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</si>
  <si>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</si>
  <si>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</si>
  <si>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</si>
  <si>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</si>
  <si>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</si>
  <si>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</si>
  <si>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</si>
  <si>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</si>
  <si>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</si>
  <si>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</si>
  <si>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</si>
  <si>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</si>
  <si>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</si>
  <si>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</si>
  <si>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</si>
  <si>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</si>
  <si>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</si>
  <si>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</si>
  <si>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</si>
  <si>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</si>
  <si>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</si>
  <si>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</si>
  <si>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</si>
  <si>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</si>
  <si>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</si>
  <si>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</si>
  <si>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</si>
  <si>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</si>
  <si>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</si>
  <si>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</si>
  <si>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</si>
  <si>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</si>
  <si>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</si>
  <si>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</si>
  <si>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</si>
  <si>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</si>
  <si>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</si>
  <si>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</si>
  <si>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</si>
  <si>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</si>
  <si>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</si>
  <si>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</si>
  <si>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</si>
  <si>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</si>
  <si>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</si>
  <si>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</si>
  <si>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</si>
  <si>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</si>
  <si>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</si>
  <si>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</si>
  <si>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</si>
  <si>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</si>
  <si>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</si>
  <si>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</si>
  <si>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</si>
  <si>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</si>
  <si>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</si>
  <si>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</si>
  <si>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</si>
  <si>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</si>
  <si>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</si>
  <si>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</si>
  <si>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</si>
  <si>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</si>
  <si>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</si>
  <si>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</si>
  <si>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</si>
  <si>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</si>
  <si>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</si>
  <si>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</si>
  <si>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</si>
  <si>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</si>
  <si>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</si>
  <si>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</si>
  <si>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</si>
  <si>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</si>
  <si>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</si>
  <si>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</si>
  <si>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</si>
  <si>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</si>
  <si>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</si>
  <si>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</si>
  <si>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</si>
  <si>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</si>
  <si>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</si>
  <si>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</si>
  <si>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</si>
  <si>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</si>
  <si>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</si>
  <si>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</si>
  <si>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</si>
  <si>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</si>
  <si>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</si>
  <si>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</si>
  <si>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</si>
  <si>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</si>
  <si>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</si>
  <si>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</si>
  <si>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</si>
  <si>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</si>
  <si>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</si>
  <si>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</si>
  <si>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</si>
  <si>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</si>
  <si>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</si>
  <si>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</si>
  <si>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</si>
  <si>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</si>
  <si>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</si>
  <si>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</si>
  <si>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</si>
  <si>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</si>
  <si>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</si>
  <si>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</si>
  <si>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</si>
  <si>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</si>
  <si>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</si>
  <si>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</si>
  <si>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</si>
  <si>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</si>
  <si>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</si>
  <si>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</si>
  <si>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</si>
  <si>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</si>
  <si>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</si>
  <si>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</si>
  <si>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</si>
  <si>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</si>
  <si>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</si>
  <si>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</si>
  <si>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</si>
  <si>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</si>
  <si>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</si>
  <si>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</si>
  <si>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</si>
  <si>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</si>
  <si>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</si>
  <si>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</si>
  <si>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</si>
  <si>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</si>
  <si>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</si>
  <si>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</si>
  <si>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</si>
  <si>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</si>
  <si>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</si>
  <si>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</si>
  <si>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</si>
  <si>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</si>
  <si>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</si>
  <si>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</si>
  <si>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</si>
  <si>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</si>
  <si>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</si>
  <si>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</si>
  <si>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</si>
  <si>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</si>
  <si>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</si>
  <si>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</si>
  <si>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</si>
  <si>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</si>
  <si>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</si>
  <si>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</si>
  <si>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</si>
  <si>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</si>
  <si>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</si>
  <si>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</si>
  <si>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</si>
  <si>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</si>
  <si>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</si>
  <si>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</si>
  <si>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</si>
  <si>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</si>
  <si>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</si>
  <si>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</si>
  <si>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</si>
  <si>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</si>
  <si>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</si>
  <si>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</si>
  <si>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</si>
  <si>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</si>
  <si>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</si>
  <si>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</si>
  <si>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</si>
  <si>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</si>
  <si>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</si>
  <si>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</si>
  <si>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</si>
  <si>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</si>
  <si>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</si>
  <si>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</si>
  <si>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</si>
  <si>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</si>
  <si>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</si>
  <si>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</si>
  <si>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</si>
  <si>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</si>
  <si>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</si>
  <si>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</si>
  <si>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</si>
  <si>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</si>
  <si>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</si>
  <si>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</si>
  <si>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</si>
  <si>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</si>
  <si>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</si>
  <si>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</si>
  <si>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</si>
  <si>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</si>
  <si>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</si>
  <si>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</si>
  <si>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</si>
  <si>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</si>
  <si>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</si>
  <si>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</si>
  <si>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</si>
  <si>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</si>
  <si>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</si>
  <si>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</si>
  <si>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</si>
  <si>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</si>
  <si>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</si>
  <si>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</si>
  <si>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</si>
  <si>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</si>
  <si>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</si>
  <si>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</si>
  <si>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</si>
  <si>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</si>
  <si>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</si>
  <si>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</si>
  <si>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</si>
  <si>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</si>
  <si>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</si>
  <si>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</si>
  <si>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</si>
  <si>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</si>
  <si>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</si>
  <si>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</si>
  <si>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</si>
  <si>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</si>
  <si>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</si>
  <si>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</si>
  <si>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</si>
  <si>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</si>
  <si>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</si>
  <si>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</si>
  <si>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</si>
  <si>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</si>
  <si>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</si>
  <si>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</si>
  <si>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</si>
  <si>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</si>
  <si>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</si>
  <si>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</si>
  <si>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</si>
  <si>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</si>
  <si>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</si>
  <si>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</si>
  <si>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</si>
  <si>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</si>
  <si>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</si>
  <si>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</si>
  <si>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</si>
  <si>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</si>
  <si>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</si>
  <si>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</si>
  <si>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</si>
  <si>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</si>
  <si>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</si>
  <si>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</si>
  <si>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</si>
  <si>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</si>
  <si>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</si>
  <si>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</si>
  <si>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</si>
  <si>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</si>
  <si>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</si>
  <si>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</si>
  <si>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</si>
  <si>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</si>
  <si>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</si>
  <si>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</si>
  <si>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</si>
  <si>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</si>
  <si>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</si>
  <si>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</si>
  <si>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</si>
  <si>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</si>
  <si>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</si>
  <si>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</si>
  <si>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</si>
  <si>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</si>
  <si>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</si>
  <si>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</si>
  <si>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</si>
  <si>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</si>
  <si>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</si>
  <si>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</si>
  <si>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</si>
  <si>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</si>
  <si>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</si>
  <si>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</si>
  <si>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</si>
  <si>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</si>
  <si>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</si>
  <si>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</si>
  <si>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</si>
  <si>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</si>
  <si>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</si>
  <si>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</si>
  <si>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</si>
  <si>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</si>
  <si>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</si>
  <si>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</si>
  <si>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</si>
  <si>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</si>
  <si>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</si>
  <si>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</si>
  <si>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</si>
  <si>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</si>
  <si>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</si>
  <si>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</si>
  <si>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</si>
  <si>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</si>
  <si>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</si>
  <si>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</si>
  <si>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</si>
  <si>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</si>
  <si>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</si>
  <si>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</si>
  <si>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</si>
  <si>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</si>
  <si>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</si>
  <si>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</si>
  <si>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</si>
  <si>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</si>
  <si>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</si>
  <si>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</si>
  <si>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</si>
  <si>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</si>
  <si>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</si>
  <si>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</si>
  <si>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</si>
  <si>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</si>
  <si>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</si>
  <si>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</si>
  <si>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</si>
  <si>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</si>
  <si>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</si>
  <si>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</si>
  <si>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</si>
  <si>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</si>
  <si>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</si>
  <si>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</si>
  <si>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</si>
  <si>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</si>
  <si>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</si>
  <si>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</si>
  <si>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</si>
  <si>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</si>
  <si>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</si>
  <si>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</si>
  <si>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</si>
  <si>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</si>
  <si>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</si>
  <si>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</si>
  <si>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</si>
  <si>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</si>
  <si>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</si>
  <si>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</si>
  <si>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</si>
  <si>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</si>
  <si>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</si>
  <si>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</si>
  <si>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</si>
  <si>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</si>
  <si>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</si>
  <si>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</si>
  <si>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</si>
  <si>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</si>
  <si>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</si>
  <si>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</si>
  <si>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</si>
  <si>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</si>
  <si>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</si>
  <si>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</si>
  <si>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</si>
  <si>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</si>
  <si>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</si>
  <si>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</si>
  <si>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</si>
  <si>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</si>
  <si>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</si>
  <si>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</si>
  <si>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</si>
  <si>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</si>
  <si>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</si>
  <si>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</si>
  <si>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</si>
  <si>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</si>
  <si>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</si>
  <si>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</si>
  <si>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</si>
  <si>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</si>
  <si>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</si>
  <si>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</si>
  <si>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</si>
  <si>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</si>
  <si>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</si>
  <si>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</si>
  <si>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</si>
  <si>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</si>
  <si>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</si>
  <si>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</si>
  <si>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</si>
  <si>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</si>
  <si>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</si>
  <si>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</si>
  <si>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</si>
  <si>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</si>
  <si>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</si>
  <si>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</si>
  <si>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</si>
  <si>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</si>
  <si>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</si>
  <si>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</si>
  <si>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</si>
  <si>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</si>
  <si>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</si>
  <si>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</si>
  <si>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</si>
  <si>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</si>
  <si>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</si>
  <si>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</si>
  <si>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</si>
  <si>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</si>
  <si>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</si>
  <si>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</si>
  <si>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</si>
  <si>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</si>
  <si>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</si>
  <si>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</si>
  <si>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</si>
  <si>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</si>
  <si>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</si>
  <si>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</si>
  <si>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</si>
  <si>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</si>
  <si>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</si>
  <si>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</si>
  <si>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</si>
  <si>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</si>
  <si>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</si>
  <si>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</si>
  <si>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</si>
  <si>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</si>
  <si>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</si>
  <si>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</si>
  <si>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</si>
  <si>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</si>
  <si>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</si>
  <si>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</si>
  <si>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</si>
  <si>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</si>
  <si>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</si>
  <si>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</si>
  <si>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</si>
  <si>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</si>
  <si>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</si>
  <si>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</si>
  <si>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</si>
  <si>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</si>
  <si>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</si>
  <si>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</si>
  <si>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</si>
  <si>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</si>
  <si>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</si>
  <si>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</si>
  <si>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</si>
  <si>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</si>
  <si>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</si>
  <si>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</si>
  <si>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</si>
  <si>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</si>
  <si>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</si>
  <si>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</si>
  <si>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</si>
  <si>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</si>
  <si>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</si>
  <si>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</si>
  <si>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</si>
  <si>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</si>
  <si>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</si>
  <si>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</si>
  <si>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</si>
  <si>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</si>
  <si>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</si>
  <si>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</si>
  <si>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</si>
  <si>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</si>
  <si>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</si>
  <si>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</si>
  <si>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</si>
  <si>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</si>
  <si>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</si>
  <si>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</si>
  <si>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</si>
  <si>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</si>
  <si>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</si>
  <si>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</si>
  <si>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</si>
  <si>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</si>
  <si>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</si>
  <si>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</si>
  <si>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</si>
  <si>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</si>
  <si>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</si>
  <si>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</si>
  <si>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</si>
  <si>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</si>
  <si>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</si>
  <si>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</si>
  <si>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</si>
  <si>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</si>
  <si>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</si>
  <si>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</si>
  <si>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</si>
  <si>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</si>
  <si>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</si>
  <si>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</si>
  <si>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</si>
  <si>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</si>
  <si>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</si>
  <si>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</si>
  <si>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</si>
  <si>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</si>
  <si>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</si>
  <si>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</si>
  <si>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</si>
  <si>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</si>
  <si>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</si>
  <si>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</si>
  <si>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</si>
  <si>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</si>
  <si>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</si>
  <si>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</si>
  <si>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</si>
  <si>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</si>
  <si>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</si>
  <si>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</si>
  <si>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</si>
  <si>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</si>
  <si>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</si>
  <si>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</si>
  <si>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</si>
  <si>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</si>
  <si>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</si>
  <si>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</si>
  <si>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</si>
  <si>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</si>
  <si>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</si>
  <si>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</si>
  <si>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</si>
  <si>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</si>
  <si>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</si>
  <si>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</si>
  <si>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</si>
  <si>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</si>
  <si>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</si>
  <si>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</si>
  <si>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</si>
  <si>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</si>
  <si>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</si>
  <si>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</si>
  <si>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</si>
  <si>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</si>
  <si>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</si>
  <si>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</si>
  <si>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</si>
  <si>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</si>
  <si>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</si>
  <si>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</si>
  <si>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</si>
  <si>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</si>
  <si>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</si>
  <si>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</si>
  <si>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</si>
  <si>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</si>
  <si>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</si>
  <si>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</si>
  <si>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</si>
  <si>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</si>
  <si>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</si>
  <si>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</si>
  <si>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</si>
  <si>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</si>
  <si>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</si>
  <si>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</si>
  <si>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</si>
  <si>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</si>
  <si>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</si>
  <si>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</si>
  <si>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</si>
  <si>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</si>
  <si>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</si>
  <si>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</si>
  <si>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</si>
  <si>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</si>
  <si>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</si>
  <si>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</si>
  <si>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</si>
  <si>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</si>
  <si>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</si>
  <si>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</si>
  <si>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</si>
  <si>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</si>
  <si>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</si>
  <si>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</si>
  <si>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</si>
  <si>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</si>
  <si>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</si>
  <si>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</si>
  <si>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</si>
  <si>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</si>
  <si>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</si>
  <si>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</si>
  <si>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</si>
  <si>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</si>
  <si>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</si>
  <si>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</si>
  <si>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</si>
  <si>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</si>
  <si>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</si>
  <si>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</si>
  <si>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</si>
  <si>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</si>
  <si>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</si>
  <si>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</si>
  <si>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</si>
  <si>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</si>
  <si>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</si>
  <si>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</si>
  <si>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</si>
  <si>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</si>
  <si>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</si>
  <si>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</si>
  <si>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</si>
  <si>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</si>
  <si>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</si>
  <si>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</si>
  <si>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</si>
  <si>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</si>
  <si>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</si>
  <si>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</si>
  <si>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</si>
  <si>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</si>
  <si>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</si>
  <si>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</si>
  <si>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</si>
  <si>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</si>
  <si>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</si>
  <si>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</si>
  <si>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</si>
  <si>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</si>
  <si>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</si>
  <si>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</si>
  <si>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</si>
  <si>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</si>
  <si>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</si>
  <si>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</si>
  <si>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</si>
  <si>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</si>
  <si>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</si>
  <si>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</si>
  <si>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</si>
  <si>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</si>
  <si>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</si>
  <si>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</si>
  <si>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</si>
  <si>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</si>
  <si>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</si>
  <si>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</si>
  <si>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</si>
  <si>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</si>
  <si>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</si>
  <si>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</si>
  <si>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</si>
  <si>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</si>
  <si>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</si>
  <si>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</si>
  <si>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</si>
  <si>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</si>
  <si>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</si>
  <si>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</si>
  <si>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</si>
  <si>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</si>
  <si>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</si>
  <si>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</si>
  <si>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</si>
  <si>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</si>
  <si>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</si>
  <si>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</si>
  <si>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</si>
  <si>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</si>
  <si>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</si>
  <si>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</si>
  <si>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</si>
  <si>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</si>
  <si>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</si>
  <si>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</si>
  <si>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</si>
  <si>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</si>
  <si>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</si>
  <si>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</si>
  <si>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</si>
  <si>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</si>
  <si>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</si>
  <si>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</si>
  <si>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</si>
  <si>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</si>
  <si>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</si>
  <si>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</si>
  <si>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</si>
  <si>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</si>
  <si>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</si>
  <si>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</si>
  <si>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</si>
  <si>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</si>
  <si>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</si>
  <si>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</si>
  <si>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</si>
  <si>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</si>
  <si>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</si>
  <si>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</si>
  <si>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</si>
  <si>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</si>
  <si>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</si>
  <si>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</si>
  <si>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</si>
  <si>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</si>
  <si>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</si>
  <si>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</si>
  <si>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</si>
  <si>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</si>
  <si>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</si>
  <si>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</si>
  <si>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</si>
  <si>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</si>
  <si>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</si>
  <si>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</si>
  <si>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</si>
  <si>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</si>
  <si>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</si>
  <si>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</si>
  <si>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</si>
  <si>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</si>
  <si>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</si>
  <si>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</si>
  <si>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</si>
  <si>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</si>
  <si>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</si>
  <si>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</si>
  <si>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</si>
  <si>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</si>
  <si>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</si>
  <si>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</si>
  <si>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</si>
  <si>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</si>
  <si>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</si>
  <si>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</si>
  <si>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</si>
  <si>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</si>
  <si>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</si>
  <si>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</si>
  <si>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</si>
  <si>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</si>
  <si>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</si>
  <si>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</si>
  <si>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</si>
  <si>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</si>
  <si>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</si>
  <si>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</si>
  <si>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</si>
  <si>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</si>
  <si>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</si>
  <si>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</si>
  <si>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</si>
  <si>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</si>
  <si>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</si>
  <si>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</si>
  <si>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</si>
  <si>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</si>
  <si>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</si>
  <si>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</si>
  <si>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</si>
  <si>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</si>
  <si>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</si>
  <si>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</si>
  <si>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</si>
  <si>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</si>
  <si>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</si>
  <si>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</si>
  <si>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</si>
  <si>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</si>
  <si>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</si>
  <si>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</si>
  <si>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</si>
  <si>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</si>
  <si>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</si>
  <si>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</si>
  <si>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</si>
  <si>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</si>
  <si>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</si>
  <si>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</si>
  <si>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</si>
  <si>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</si>
  <si>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</si>
  <si>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</si>
  <si>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</si>
  <si>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</si>
  <si>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</si>
  <si>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</si>
  <si>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</si>
  <si>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</si>
  <si>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</si>
  <si>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</si>
  <si>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</si>
  <si>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</si>
  <si>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</si>
  <si>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</si>
  <si>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</si>
  <si>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</si>
  <si>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</si>
  <si>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</si>
  <si>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</si>
  <si>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</si>
  <si>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</si>
  <si>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</si>
  <si>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</si>
  <si>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</si>
  <si>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</si>
  <si>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</si>
  <si>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</si>
  <si>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</si>
  <si>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</si>
  <si>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</si>
  <si>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</si>
  <si>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</si>
  <si>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</si>
  <si>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</si>
  <si>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</si>
  <si>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</si>
  <si>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</si>
  <si>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</si>
  <si>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</si>
  <si>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</si>
  <si>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</si>
  <si>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</si>
  <si>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</si>
  <si>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</si>
  <si>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</si>
  <si>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</si>
  <si>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</si>
  <si>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</si>
  <si>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</si>
  <si>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</si>
  <si>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</si>
  <si>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</si>
  <si>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</si>
  <si>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</si>
  <si>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</si>
  <si>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</si>
  <si>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</si>
  <si>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</si>
  <si>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</si>
  <si>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</si>
  <si>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</si>
  <si>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</si>
  <si>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</si>
  <si>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</si>
  <si>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</si>
  <si>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</si>
  <si>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</si>
  <si>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</si>
  <si>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</si>
  <si>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</si>
  <si>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</si>
  <si>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</si>
  <si>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</si>
  <si>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</si>
  <si>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</si>
  <si>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</si>
  <si>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</si>
  <si>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</si>
  <si>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</si>
  <si>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</si>
  <si>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</si>
  <si>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</si>
  <si>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</si>
  <si>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</si>
  <si>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</si>
  <si>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</si>
  <si>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</si>
  <si>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</si>
  <si>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</si>
  <si>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</si>
  <si>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</si>
  <si>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</si>
  <si>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</si>
  <si>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</si>
  <si>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</si>
  <si>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</si>
  <si>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</si>
  <si>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</si>
  <si>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</si>
  <si>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</si>
  <si>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</si>
  <si>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</si>
  <si>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</si>
  <si>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</si>
  <si>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</si>
  <si>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</si>
  <si>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</si>
  <si>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</si>
  <si>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</si>
  <si>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</si>
  <si>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</si>
  <si>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</si>
  <si>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</si>
  <si>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</si>
  <si>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</si>
  <si>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</si>
  <si>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</si>
  <si>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</si>
  <si>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</si>
  <si>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</si>
  <si>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</si>
  <si>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</si>
  <si>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</si>
  <si>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</si>
  <si>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</si>
  <si>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</si>
  <si>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</si>
  <si>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</si>
  <si>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</si>
  <si>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</si>
  <si>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</si>
  <si>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</si>
  <si>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</si>
  <si>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</si>
  <si>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</si>
  <si>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</si>
  <si>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</si>
  <si>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</si>
  <si>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</si>
  <si>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</si>
  <si>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</si>
  <si>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</si>
  <si>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</si>
  <si>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</si>
  <si>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</si>
  <si>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</si>
  <si>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</si>
  <si>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</si>
  <si>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</si>
  <si>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</si>
  <si>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</si>
  <si>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</si>
  <si>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</si>
  <si>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</si>
  <si>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</si>
  <si>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</si>
  <si>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</si>
  <si>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</si>
  <si>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</si>
  <si>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</si>
  <si>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</si>
  <si>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</si>
  <si>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</si>
  <si>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</si>
  <si>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</si>
  <si>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</si>
  <si>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</si>
  <si>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</si>
  <si>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</si>
  <si>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</si>
  <si>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</si>
  <si>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</si>
  <si>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</si>
  <si>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</si>
  <si>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</si>
  <si>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</si>
  <si>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</si>
  <si>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</si>
  <si>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</si>
  <si>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</si>
  <si>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</si>
  <si>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</si>
  <si>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</si>
  <si>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</si>
  <si>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</si>
  <si>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</si>
  <si>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</si>
  <si>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</si>
  <si>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</si>
  <si>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</si>
  <si>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</si>
  <si>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</si>
  <si>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</si>
  <si>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</si>
  <si>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</si>
  <si>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</si>
  <si>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</si>
  <si>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</si>
  <si>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</si>
  <si>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</si>
  <si>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</si>
  <si>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</si>
  <si>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</si>
  <si>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</si>
  <si>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</si>
  <si>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</si>
  <si>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</si>
  <si>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</si>
  <si>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</si>
  <si>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</si>
  <si>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</si>
  <si>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</si>
  <si>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</si>
  <si>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</si>
  <si>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</si>
  <si>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</si>
  <si>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</si>
  <si>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</si>
  <si>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</si>
  <si>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</si>
  <si>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</si>
  <si>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</si>
  <si>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</si>
  <si>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</si>
  <si>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</si>
  <si>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</si>
  <si>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</si>
  <si>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</si>
  <si>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</si>
  <si>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</si>
  <si>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</si>
  <si>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</si>
  <si>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</si>
  <si>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</si>
  <si>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</si>
  <si>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</si>
  <si>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</si>
  <si>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</si>
  <si>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</si>
  <si>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</si>
  <si>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</si>
  <si>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</si>
  <si>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</si>
  <si>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</si>
  <si>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</si>
  <si>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</si>
  <si>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</si>
  <si>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</si>
  <si>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</si>
  <si>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</si>
  <si>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</si>
  <si>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</si>
  <si>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</si>
  <si>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</si>
  <si>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</si>
  <si>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</si>
  <si>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</si>
  <si>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</si>
  <si>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</si>
  <si>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</si>
  <si>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</si>
  <si>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</si>
  <si>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</si>
  <si>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</si>
  <si>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</si>
  <si>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</si>
  <si>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</si>
  <si>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</si>
  <si>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</si>
  <si>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</si>
  <si>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</si>
  <si>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</si>
  <si>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</si>
  <si>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</si>
  <si>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</si>
  <si>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</si>
  <si>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</si>
  <si>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</si>
  <si>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</si>
  <si>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</si>
  <si>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</si>
  <si>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</si>
  <si>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</si>
  <si>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</si>
  <si>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</si>
  <si>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</si>
  <si>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</si>
  <si>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</si>
  <si>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</si>
  <si>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</si>
  <si>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</si>
  <si>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</si>
  <si>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</si>
  <si>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</si>
  <si>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</si>
  <si>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</si>
  <si>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</si>
  <si>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</si>
  <si>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</si>
  <si>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</si>
  <si>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</si>
  <si>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</si>
  <si>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</si>
  <si>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</si>
  <si>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</si>
  <si>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</si>
  <si>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</si>
  <si>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</si>
  <si>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</si>
  <si>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</si>
  <si>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</si>
  <si>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</si>
  <si>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</si>
  <si>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</si>
  <si>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</si>
  <si>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</si>
  <si>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</si>
  <si>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</si>
  <si>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</si>
  <si>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</si>
  <si>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</si>
  <si>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</si>
  <si>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</si>
  <si>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</si>
  <si>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</si>
  <si>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</si>
  <si>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</si>
  <si>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</si>
  <si>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</si>
  <si>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</si>
  <si>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</si>
  <si>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</si>
  <si>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</si>
  <si>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</si>
  <si>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</si>
  <si>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</si>
  <si>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</si>
  <si>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</si>
  <si>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</si>
  <si>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</si>
  <si>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</si>
  <si>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</si>
  <si>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</si>
  <si>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</si>
  <si>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</si>
  <si>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</si>
  <si>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</si>
  <si>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</si>
  <si>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</si>
  <si>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</si>
  <si>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</si>
  <si>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</si>
  <si>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</si>
  <si>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</si>
  <si>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</si>
  <si>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</si>
  <si>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</si>
  <si>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</si>
  <si>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</si>
  <si>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</si>
  <si>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</si>
  <si>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</si>
  <si>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</si>
  <si>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</si>
  <si>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</si>
  <si>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</si>
  <si>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</si>
  <si>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</si>
  <si>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</si>
  <si>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</si>
  <si>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</si>
  <si>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</si>
  <si>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</si>
  <si>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</si>
  <si>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</si>
  <si>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</si>
  <si>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</si>
  <si>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</si>
  <si>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</si>
  <si>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</si>
  <si>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</si>
  <si>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</si>
  <si>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</si>
  <si>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</si>
  <si>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</si>
  <si>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</si>
  <si>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</si>
  <si>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</si>
  <si>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</si>
  <si>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</si>
  <si>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</si>
  <si>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</si>
  <si>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</si>
  <si>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</si>
  <si>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</si>
  <si>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</si>
  <si>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</si>
  <si>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</si>
  <si>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</si>
  <si>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</si>
  <si>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</si>
  <si>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</si>
  <si>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</si>
  <si>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</si>
  <si>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</si>
  <si>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</si>
  <si>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</si>
  <si>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</si>
  <si>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</si>
  <si>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</si>
  <si>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</si>
  <si>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</si>
  <si>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</si>
  <si>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</si>
  <si>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</si>
  <si>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</si>
  <si>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</si>
  <si>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</si>
  <si>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</si>
  <si>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</si>
  <si>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</si>
  <si>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</si>
  <si>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</si>
  <si>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</si>
  <si>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</si>
  <si>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</si>
  <si>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</si>
  <si>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</si>
  <si>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</si>
  <si>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</si>
  <si>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</si>
  <si>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</si>
  <si>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</si>
  <si>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</si>
  <si>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</si>
  <si>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</si>
  <si>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</si>
  <si>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</si>
  <si>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</si>
  <si>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</si>
  <si>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</si>
  <si>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</si>
  <si>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</si>
  <si>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</si>
  <si>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</si>
  <si>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</si>
  <si>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</si>
  <si>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</si>
  <si>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</si>
  <si>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</si>
  <si>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</si>
  <si>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</si>
  <si>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</si>
  <si>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</si>
  <si>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</si>
  <si>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</si>
  <si>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</si>
  <si>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</si>
  <si>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</si>
  <si>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</si>
  <si>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</si>
  <si>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</si>
  <si>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</si>
  <si>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</si>
  <si>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</si>
  <si>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</si>
  <si>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</si>
  <si>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</si>
  <si>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</si>
  <si>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</si>
  <si>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</si>
  <si>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</si>
  <si>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</si>
  <si>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</si>
  <si>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</si>
  <si>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</si>
  <si>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</si>
  <si>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</si>
  <si>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</si>
  <si>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</si>
  <si>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</si>
  <si>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</si>
  <si>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</si>
  <si>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</si>
  <si>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</si>
  <si>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</si>
  <si>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</si>
  <si>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</si>
  <si>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</si>
  <si>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</si>
  <si>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</si>
  <si>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</si>
  <si>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</si>
  <si>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</si>
  <si>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</si>
  <si>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</si>
  <si>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</si>
  <si>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</si>
  <si>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</si>
  <si>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</si>
  <si>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</si>
  <si>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</si>
  <si>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</si>
  <si>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</si>
  <si>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</si>
  <si>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</si>
  <si>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</si>
  <si>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</si>
  <si>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</si>
  <si>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</si>
  <si>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</si>
  <si>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</si>
  <si>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</si>
  <si>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</si>
  <si>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</si>
  <si>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</si>
  <si>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</si>
  <si>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</si>
  <si>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</si>
  <si>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</si>
  <si>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</si>
  <si>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</si>
  <si>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</si>
  <si>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</si>
  <si>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</si>
  <si>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</si>
  <si>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</si>
  <si>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</si>
  <si>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</si>
  <si>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</si>
  <si>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</si>
  <si>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</si>
  <si>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</si>
  <si>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</si>
  <si>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</si>
  <si>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</si>
  <si>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</si>
  <si>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</si>
  <si>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</si>
  <si>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</si>
  <si>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</si>
  <si>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</si>
  <si>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</si>
  <si>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</si>
  <si>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</si>
  <si>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</si>
  <si>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</si>
  <si>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</si>
  <si>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</si>
  <si>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</si>
  <si>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</si>
  <si>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</si>
  <si>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</si>
  <si>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</si>
  <si>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</si>
  <si>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</si>
  <si>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</si>
  <si>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</si>
  <si>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</si>
  <si>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</si>
  <si>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</si>
  <si>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</si>
  <si>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</si>
  <si>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</si>
  <si>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</si>
  <si>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</si>
  <si>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</si>
  <si>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</si>
  <si>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</si>
  <si>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</si>
  <si>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</si>
  <si>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</si>
  <si>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</si>
  <si>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</si>
  <si>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</si>
  <si>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</si>
  <si>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</si>
  <si>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</si>
  <si>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</si>
  <si>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</si>
  <si>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</si>
  <si>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</si>
  <si>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</si>
  <si>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</si>
  <si>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</si>
  <si>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</si>
  <si>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</si>
  <si>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</si>
  <si>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</si>
  <si>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</si>
  <si>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</si>
  <si>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</si>
  <si>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</si>
  <si>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</si>
  <si>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</si>
  <si>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</si>
  <si>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</si>
  <si>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</si>
  <si>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</si>
  <si>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</si>
  <si>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</si>
  <si>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</si>
  <si>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</si>
  <si>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</si>
  <si>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</si>
  <si>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</si>
  <si>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</si>
  <si>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</si>
  <si>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</si>
  <si>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</si>
  <si>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</si>
  <si>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</si>
  <si>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</si>
  <si>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</si>
  <si>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</si>
  <si>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</si>
  <si>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</si>
  <si>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</si>
  <si>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</si>
  <si>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</si>
  <si>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</si>
  <si>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</si>
  <si>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</si>
  <si>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</si>
  <si>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</si>
  <si>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</si>
  <si>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</si>
  <si>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</si>
  <si>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</si>
  <si>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</si>
  <si>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</si>
  <si>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</si>
  <si>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</si>
  <si>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</si>
  <si>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</si>
  <si>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</si>
  <si>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</si>
  <si>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</si>
  <si>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</si>
  <si>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</si>
  <si>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</si>
  <si>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</si>
  <si>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</si>
  <si>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</si>
  <si>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</si>
  <si>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</si>
  <si>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</si>
  <si>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</si>
  <si>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</si>
  <si>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</si>
  <si>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</si>
  <si>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</si>
  <si>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</si>
  <si>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</si>
  <si>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</si>
  <si>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</si>
  <si>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</si>
  <si>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</si>
  <si>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</si>
  <si>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</si>
  <si>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</si>
  <si>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</si>
  <si>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</si>
  <si>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</si>
  <si>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</si>
  <si>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</si>
  <si>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</si>
  <si>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</si>
  <si>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</si>
  <si>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</si>
  <si>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</si>
  <si>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</si>
  <si>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</si>
  <si>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</si>
  <si>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</si>
  <si>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</si>
  <si>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</si>
  <si>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</si>
  <si>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</si>
  <si>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</si>
  <si>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</si>
  <si>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</si>
  <si>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</si>
  <si>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</si>
  <si>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</si>
  <si>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</si>
  <si>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</si>
  <si>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</si>
  <si>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</si>
  <si>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</si>
  <si>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</si>
  <si>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</si>
  <si>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</si>
  <si>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</si>
  <si>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</si>
  <si>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</si>
  <si>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</si>
  <si>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</si>
  <si>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</si>
  <si>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</si>
  <si>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</si>
  <si>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</si>
  <si>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</si>
  <si>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</si>
  <si>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</si>
  <si>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</si>
  <si>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</si>
  <si>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</si>
  <si>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</si>
  <si>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</si>
  <si>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</si>
  <si>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</si>
  <si>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</si>
  <si>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</si>
  <si>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</si>
  <si>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</si>
  <si>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</si>
  <si>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</si>
  <si>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</si>
  <si>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</si>
  <si>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</si>
  <si>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</si>
  <si>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</si>
  <si>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</si>
  <si>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</si>
  <si>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</si>
  <si>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</si>
  <si>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</si>
  <si>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</si>
  <si>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</si>
  <si>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</si>
  <si>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</si>
  <si>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</si>
  <si>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</si>
  <si>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</si>
  <si>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</si>
  <si>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</si>
  <si>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</si>
  <si>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</si>
  <si>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</si>
  <si>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</si>
  <si>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</si>
  <si>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</si>
  <si>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</si>
  <si>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</si>
  <si>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</si>
  <si>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</si>
  <si>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</si>
  <si>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</si>
  <si>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</si>
  <si>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</si>
  <si>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</si>
  <si>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</si>
  <si>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</si>
  <si>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</si>
  <si>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</si>
  <si>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</si>
  <si>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</si>
  <si>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</si>
  <si>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</si>
  <si>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</si>
  <si>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</si>
  <si>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</si>
  <si>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</si>
  <si>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</si>
  <si>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</si>
  <si>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</si>
  <si>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</si>
  <si>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</si>
  <si>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</si>
  <si>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</si>
  <si>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</si>
  <si>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</si>
  <si>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</si>
  <si>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</si>
  <si>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</si>
  <si>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</si>
  <si>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</si>
  <si>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</si>
  <si>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</si>
  <si>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</si>
  <si>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</si>
  <si>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</si>
  <si>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</si>
  <si>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</si>
  <si>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</si>
  <si>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</si>
  <si>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</si>
  <si>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</si>
  <si>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</si>
  <si>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</si>
  <si>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</si>
  <si>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</si>
  <si>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</si>
  <si>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</si>
  <si>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</si>
  <si>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</si>
  <si>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</si>
  <si>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</si>
  <si>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</si>
  <si>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</si>
  <si>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</si>
  <si>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</si>
  <si>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</si>
  <si>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</si>
  <si>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</si>
  <si>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</si>
  <si>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</si>
  <si>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</si>
  <si>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</si>
  <si>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</si>
  <si>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</si>
  <si>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</si>
  <si>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</si>
  <si>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</si>
  <si>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</si>
  <si>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</si>
  <si>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</si>
  <si>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</si>
  <si>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</si>
  <si>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</si>
  <si>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</si>
  <si>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</si>
  <si>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</si>
  <si>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</si>
  <si>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</si>
  <si>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</si>
  <si>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</si>
  <si>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</si>
  <si>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</si>
  <si>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</si>
  <si>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</si>
  <si>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</si>
  <si>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</si>
  <si>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</si>
  <si>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</si>
  <si>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</si>
  <si>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</si>
  <si>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</si>
  <si>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</si>
  <si>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</si>
  <si>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</si>
  <si>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</si>
  <si>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</si>
  <si>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</si>
  <si>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</si>
  <si>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</si>
  <si>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</si>
  <si>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</si>
  <si>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</si>
  <si>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</si>
  <si>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</si>
  <si>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</si>
  <si>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</si>
  <si>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</si>
  <si>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</si>
  <si>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</si>
  <si>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</si>
  <si>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</si>
  <si>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</si>
  <si>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</si>
  <si>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</si>
  <si>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</si>
  <si>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</si>
  <si>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</si>
  <si>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</si>
  <si>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</si>
  <si>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</si>
  <si>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</si>
  <si>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</si>
  <si>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</si>
  <si>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</si>
  <si>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</si>
  <si>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</si>
  <si>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</si>
  <si>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</si>
  <si>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</si>
  <si>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</si>
  <si>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</si>
  <si>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</si>
  <si>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</si>
  <si>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</si>
  <si>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</si>
  <si>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</si>
  <si>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</si>
  <si>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</si>
  <si>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</si>
  <si>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</si>
  <si>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</si>
  <si>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</si>
  <si>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</si>
  <si>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</si>
  <si>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</si>
  <si>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</si>
  <si>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</si>
  <si>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</si>
  <si>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</si>
  <si>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</si>
  <si>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</si>
  <si>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</si>
  <si>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</si>
  <si>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</si>
  <si>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</si>
  <si>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</si>
  <si>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</si>
  <si>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</si>
  <si>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</si>
  <si>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</si>
  <si>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</si>
  <si>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</si>
  <si>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</si>
  <si>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</si>
  <si>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</si>
  <si>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</si>
  <si>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</si>
  <si>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</si>
  <si>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</si>
  <si>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</si>
  <si>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</si>
  <si>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</si>
  <si>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</si>
  <si>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</si>
  <si>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</si>
  <si>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</si>
  <si>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</si>
  <si>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</si>
  <si>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</si>
  <si>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</si>
  <si>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</si>
  <si>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</si>
  <si>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</si>
  <si>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</si>
  <si>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</si>
  <si>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</si>
  <si>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</si>
  <si>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</si>
  <si>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</si>
  <si>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</si>
  <si>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</si>
  <si>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</si>
  <si>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</si>
  <si>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</si>
  <si>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</si>
  <si>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</si>
  <si>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</si>
  <si>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</si>
  <si>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</si>
  <si>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</si>
  <si>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</si>
  <si>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</si>
  <si>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</si>
  <si>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</si>
  <si>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</si>
  <si>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</si>
  <si>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</si>
  <si>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</si>
  <si>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</si>
  <si>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</si>
  <si>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</si>
  <si>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</si>
  <si>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</si>
  <si>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</si>
  <si>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</si>
  <si>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</si>
  <si>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</si>
  <si>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</si>
  <si>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</si>
  <si>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</si>
  <si>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</si>
  <si>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</si>
  <si>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</si>
  <si>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</si>
  <si>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</si>
  <si>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</si>
  <si>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</si>
  <si>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</si>
  <si>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</si>
  <si>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</si>
  <si>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</si>
  <si>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</si>
  <si>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</si>
  <si>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</si>
  <si>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</si>
  <si>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</si>
  <si>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</si>
  <si>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</si>
  <si>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</si>
  <si>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</si>
  <si>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</si>
  <si>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</si>
  <si>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</si>
  <si>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</si>
  <si>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</si>
  <si>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</si>
  <si>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</si>
  <si>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</si>
  <si>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</si>
  <si>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</si>
  <si>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</si>
  <si>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</si>
  <si>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</si>
  <si>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</si>
  <si>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</si>
  <si>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</si>
  <si>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</si>
  <si>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</si>
  <si>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</si>
  <si>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</si>
  <si>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</si>
  <si>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</si>
  <si>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</si>
  <si>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</si>
  <si>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</si>
  <si>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</si>
  <si>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</si>
  <si>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</si>
  <si>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</si>
  <si>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</si>
  <si>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</si>
  <si>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</si>
  <si>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</si>
  <si>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</si>
  <si>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</si>
  <si>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</si>
  <si>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</si>
  <si>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</si>
  <si>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</si>
  <si>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</si>
  <si>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</si>
  <si>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</si>
  <si>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</si>
  <si>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</si>
  <si>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</si>
  <si>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</si>
  <si>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</si>
  <si>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</si>
  <si>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</si>
  <si>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</si>
  <si>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</si>
  <si>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</si>
  <si>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</si>
  <si>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</si>
  <si>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</si>
  <si>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</si>
  <si>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</si>
  <si>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</si>
  <si>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</si>
  <si>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</si>
  <si>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</si>
  <si>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</si>
  <si>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</si>
  <si>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</si>
  <si>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</si>
  <si>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</si>
  <si>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</si>
  <si>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</si>
  <si>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</si>
  <si>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</si>
  <si>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</si>
  <si>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</si>
  <si>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</si>
  <si>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</si>
  <si>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</si>
  <si>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</si>
  <si>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</si>
  <si>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</si>
  <si>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</si>
  <si>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</si>
  <si>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</si>
  <si>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</si>
  <si>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</si>
  <si>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</si>
  <si>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</si>
  <si>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</si>
  <si>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</si>
  <si>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</si>
  <si>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</si>
  <si>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</si>
  <si>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</si>
  <si>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</si>
  <si>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</si>
  <si>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</si>
  <si>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</si>
  <si>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</si>
  <si>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</si>
  <si>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</si>
  <si>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</si>
  <si>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</si>
  <si>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</si>
  <si>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</si>
  <si>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</si>
  <si>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</si>
  <si>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</si>
  <si>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</si>
  <si>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</si>
  <si>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</si>
  <si>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</si>
  <si>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</si>
  <si>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</si>
  <si>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</si>
  <si>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</si>
  <si>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</si>
  <si>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</si>
  <si>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</si>
  <si>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</si>
  <si>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</si>
  <si>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</si>
  <si>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</si>
  <si>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</si>
  <si>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</si>
  <si>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</si>
  <si>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</si>
  <si>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</si>
  <si>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</si>
  <si>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</si>
  <si>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</si>
  <si>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</si>
  <si>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</si>
  <si>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</si>
  <si>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</si>
  <si>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</si>
  <si>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</si>
  <si>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</si>
  <si>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</si>
  <si>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</si>
  <si>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</si>
  <si>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</si>
  <si>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</si>
  <si>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</si>
  <si>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</si>
  <si>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</si>
  <si>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</si>
  <si>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</si>
  <si>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</si>
  <si>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</si>
  <si>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</si>
  <si>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</si>
  <si>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</si>
  <si>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</si>
  <si>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</si>
  <si>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</si>
  <si>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</si>
  <si>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</si>
  <si>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</si>
  <si>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</si>
  <si>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</si>
  <si>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</si>
  <si>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</si>
  <si>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</si>
  <si>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</si>
  <si>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</si>
  <si>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</si>
  <si>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</si>
  <si>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</si>
  <si>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</si>
  <si>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</si>
  <si>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</si>
  <si>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</si>
  <si>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</si>
  <si>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</si>
  <si>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</si>
  <si>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</si>
  <si>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</si>
  <si>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</si>
  <si>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</si>
  <si>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</si>
  <si>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</si>
  <si>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</si>
  <si>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</si>
  <si>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</si>
  <si>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</si>
  <si>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</si>
  <si>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</si>
  <si>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</si>
  <si>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</si>
  <si>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</si>
  <si>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</si>
  <si>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</si>
  <si>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</si>
  <si>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</si>
  <si>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</si>
  <si>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</si>
  <si>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</si>
  <si>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</si>
  <si>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</si>
  <si>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</si>
  <si>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</si>
  <si>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</si>
  <si>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</si>
  <si>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</si>
  <si>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</si>
  <si>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</si>
  <si>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</si>
  <si>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</si>
  <si>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</si>
  <si>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</si>
  <si>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</si>
  <si>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</si>
  <si>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</si>
  <si>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</si>
  <si>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</si>
  <si>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</si>
  <si>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</si>
  <si>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</si>
  <si>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</si>
  <si>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</si>
  <si>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</si>
  <si>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</si>
  <si>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</si>
  <si>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</si>
  <si>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</si>
  <si>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</si>
  <si>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</si>
  <si>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</si>
  <si>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</si>
  <si>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</si>
  <si>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</si>
  <si>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</si>
  <si>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</si>
  <si>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</si>
  <si>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</si>
  <si>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</si>
  <si>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</si>
  <si>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</si>
  <si>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</si>
  <si>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</si>
  <si>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</si>
  <si>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</si>
  <si>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</si>
  <si>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</si>
  <si>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</si>
  <si>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</si>
  <si>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</si>
  <si>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</si>
  <si>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</si>
  <si>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</si>
  <si>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</si>
  <si>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</si>
  <si>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</si>
  <si>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</si>
  <si>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</si>
  <si>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</si>
  <si>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</si>
  <si>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</si>
  <si>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</si>
  <si>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</si>
  <si>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</si>
  <si>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</si>
  <si>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</si>
  <si>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</si>
  <si>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</si>
  <si>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</si>
  <si>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</si>
  <si>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</si>
  <si>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</si>
  <si>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</si>
  <si>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</si>
  <si>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</si>
  <si>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</si>
  <si>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</si>
  <si>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</si>
  <si>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</si>
  <si>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</si>
  <si>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</si>
  <si>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</si>
  <si>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</si>
  <si>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</si>
  <si>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</si>
  <si>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</si>
  <si>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</si>
  <si>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</si>
  <si>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</si>
  <si>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</si>
  <si>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</si>
  <si>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</si>
  <si>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</si>
  <si>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</si>
  <si>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</si>
  <si>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</si>
  <si>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</si>
  <si>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</si>
  <si>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</si>
  <si>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</si>
  <si>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</si>
  <si>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</si>
  <si>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</si>
  <si>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</si>
  <si>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</si>
  <si>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</si>
  <si>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</si>
  <si>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</si>
  <si>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</si>
  <si>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</si>
  <si>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</si>
  <si>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</si>
  <si>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</si>
  <si>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</si>
  <si>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</si>
  <si>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</si>
  <si>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</si>
  <si>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</si>
  <si>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</si>
  <si>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</si>
  <si>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</si>
  <si>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</si>
  <si>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</si>
  <si>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</si>
  <si>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</si>
  <si>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</si>
  <si>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</si>
  <si>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</si>
  <si>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</si>
  <si>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</si>
  <si>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</si>
  <si>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</si>
  <si>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</si>
  <si>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</si>
  <si>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</si>
  <si>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</si>
  <si>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</si>
  <si>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</si>
  <si>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</si>
  <si>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</si>
  <si>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</si>
  <si>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</si>
  <si>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</si>
  <si>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</si>
  <si>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</si>
  <si>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</si>
  <si>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</si>
  <si>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</si>
  <si>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</si>
  <si>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</si>
  <si>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</si>
  <si>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</si>
  <si>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</si>
  <si>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</si>
  <si>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</si>
  <si>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</si>
  <si>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</si>
  <si>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</si>
  <si>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</si>
  <si>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</si>
  <si>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</si>
  <si>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</si>
  <si>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</si>
  <si>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</si>
  <si>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</si>
  <si>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</si>
  <si>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</si>
  <si>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</si>
  <si>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</si>
  <si>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</si>
  <si>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</si>
  <si>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</si>
  <si>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</si>
  <si>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</si>
  <si>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</si>
  <si>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</si>
  <si>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</si>
  <si>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</si>
  <si>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</si>
  <si>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</si>
  <si>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</si>
  <si>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</si>
  <si>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</si>
  <si>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</si>
  <si>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</si>
  <si>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</si>
  <si>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</si>
  <si>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</si>
  <si>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</si>
  <si>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</si>
  <si>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</si>
  <si>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</si>
  <si>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</si>
  <si>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</si>
  <si>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</si>
  <si>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</si>
  <si>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</si>
  <si>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</si>
  <si>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</si>
  <si>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</si>
  <si>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</si>
  <si>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</si>
  <si>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</si>
  <si>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</si>
  <si>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</si>
  <si>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</si>
  <si>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</si>
  <si>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</si>
  <si>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</si>
  <si>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</si>
  <si>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</si>
  <si>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</si>
  <si>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</si>
  <si>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</si>
  <si>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</si>
  <si>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</si>
  <si>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</si>
  <si>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</si>
  <si>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</si>
  <si>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</si>
  <si>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</si>
  <si>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</si>
  <si>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</si>
  <si>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</si>
  <si>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</si>
  <si>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</si>
  <si>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</si>
  <si>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</si>
  <si>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</si>
  <si>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</si>
  <si>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</si>
  <si>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</si>
  <si>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</si>
  <si>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</si>
  <si>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</si>
  <si>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</si>
  <si>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</si>
  <si>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</si>
  <si>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</si>
  <si>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</si>
  <si>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</si>
  <si>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</si>
  <si>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</si>
  <si>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</si>
  <si>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</si>
  <si>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</si>
  <si>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</si>
  <si>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</si>
  <si>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</si>
  <si>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</si>
  <si>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</si>
  <si>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</si>
  <si>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</si>
  <si>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</si>
  <si>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</si>
  <si>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</si>
  <si>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</si>
  <si>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</si>
  <si>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</si>
  <si>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</si>
  <si>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</si>
  <si>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</si>
  <si>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</si>
  <si>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</si>
  <si>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</si>
  <si>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</si>
  <si>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</si>
  <si>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</si>
  <si>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</si>
  <si>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</si>
  <si>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</si>
  <si>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</si>
  <si>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</si>
  <si>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</si>
  <si>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</si>
  <si>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</si>
  <si>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</si>
  <si>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</si>
  <si>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</si>
  <si>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</si>
  <si>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</si>
  <si>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</si>
  <si>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</si>
  <si>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</si>
  <si>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</si>
  <si>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</si>
  <si>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</si>
  <si>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</si>
  <si>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</si>
  <si>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</si>
  <si>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</si>
  <si>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</si>
  <si>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</si>
  <si>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</si>
  <si>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</si>
  <si>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</si>
  <si>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</si>
  <si>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</si>
  <si>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</si>
  <si>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</si>
  <si>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</si>
  <si>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</si>
  <si>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</si>
  <si>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</si>
  <si>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</si>
  <si>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</si>
  <si>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</si>
  <si>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</si>
  <si>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</si>
  <si>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</si>
  <si>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</si>
  <si>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</si>
  <si>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</si>
  <si>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</si>
  <si>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</si>
  <si>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</si>
  <si>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</si>
  <si>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</si>
  <si>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</si>
  <si>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</si>
  <si>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</si>
  <si>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</si>
  <si>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</si>
  <si>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</si>
  <si>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</si>
  <si>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</si>
  <si>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</si>
  <si>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</si>
  <si>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</si>
  <si>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</si>
  <si>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</si>
  <si>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</si>
  <si>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</si>
  <si>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</si>
  <si>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</si>
  <si>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</si>
  <si>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</si>
  <si>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</si>
  <si>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</si>
  <si>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</si>
  <si>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</si>
  <si>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</si>
  <si>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</si>
  <si>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</si>
  <si>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</si>
  <si>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</si>
  <si>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</si>
  <si>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</si>
  <si>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</si>
  <si>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</si>
  <si>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</si>
  <si>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</si>
  <si>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</si>
  <si>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</si>
  <si>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</si>
  <si>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</si>
  <si>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</si>
  <si>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</si>
  <si>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</si>
  <si>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</si>
  <si>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</si>
  <si>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</si>
  <si>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</si>
  <si>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</si>
  <si>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</si>
  <si>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</si>
  <si>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</si>
  <si>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</si>
  <si>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</si>
  <si>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</si>
  <si>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</si>
  <si>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</si>
  <si>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</si>
  <si>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</si>
  <si>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</si>
  <si>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</si>
  <si>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</si>
  <si>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</si>
  <si>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</si>
  <si>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</si>
  <si>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</si>
  <si>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</si>
  <si>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</si>
  <si>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</si>
  <si>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</si>
  <si>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</si>
  <si>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</si>
  <si>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</si>
  <si>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</si>
  <si>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</si>
  <si>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</si>
  <si>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</si>
  <si>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</si>
  <si>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</si>
  <si>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</si>
  <si>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</si>
  <si>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</si>
  <si>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</si>
  <si>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</si>
  <si>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</si>
  <si>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</si>
  <si>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</si>
  <si>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</si>
  <si>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</si>
  <si>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</si>
  <si>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</si>
  <si>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</si>
  <si>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</si>
  <si>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</si>
  <si>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</si>
  <si>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</si>
  <si>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</si>
  <si>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</si>
  <si>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</si>
  <si>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</si>
  <si>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</si>
  <si>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</si>
  <si>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</si>
  <si>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</si>
  <si>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</si>
  <si>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</si>
  <si>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</si>
  <si>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</si>
  <si>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</si>
  <si>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</si>
  <si>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</si>
  <si>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</si>
  <si>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</si>
  <si>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</si>
  <si>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</si>
  <si>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</si>
  <si>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</si>
  <si>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</si>
  <si>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</si>
  <si>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</si>
  <si>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</si>
  <si>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</si>
  <si>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</si>
  <si>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</si>
  <si>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</si>
  <si>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</si>
  <si>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</si>
  <si>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</si>
  <si>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</si>
  <si>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</si>
  <si>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</si>
  <si>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</si>
  <si>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</si>
  <si>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</si>
  <si>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</si>
  <si>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</si>
  <si>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</si>
  <si>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</si>
  <si>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</si>
  <si>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</si>
  <si>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</si>
  <si>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</si>
  <si>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</si>
  <si>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</si>
  <si>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</si>
  <si>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</si>
  <si>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</si>
  <si>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</si>
  <si>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</si>
  <si>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</si>
  <si>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</si>
  <si>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</si>
  <si>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</si>
  <si>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</si>
  <si>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</si>
  <si>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</si>
  <si>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</si>
  <si>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</si>
  <si>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</si>
  <si>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</si>
  <si>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</si>
  <si>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</si>
  <si>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</si>
  <si>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</si>
  <si>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</si>
  <si>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</si>
  <si>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</si>
  <si>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</si>
  <si>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</si>
  <si>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</si>
  <si>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</si>
  <si>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</si>
  <si>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</si>
  <si>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</si>
  <si>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</si>
  <si>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</si>
  <si>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</si>
  <si>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</si>
  <si>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</si>
  <si>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</si>
  <si>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</si>
  <si>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</si>
  <si>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</si>
  <si>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</si>
  <si>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</si>
  <si>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</si>
  <si>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</si>
  <si>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</si>
  <si>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</si>
  <si>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</si>
  <si>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</si>
  <si>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</si>
  <si>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</si>
  <si>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</si>
  <si>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</si>
  <si>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</si>
  <si>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</si>
  <si>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</si>
  <si>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</si>
  <si>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</si>
  <si>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</si>
  <si>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</si>
  <si>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</si>
  <si>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</si>
  <si>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</si>
  <si>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</si>
  <si>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</si>
  <si>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</si>
  <si>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</si>
  <si>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</si>
  <si>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</si>
  <si>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</si>
  <si>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</si>
  <si>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</si>
  <si>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</si>
  <si>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</si>
  <si>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</si>
  <si>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</si>
  <si>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</si>
  <si>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</si>
  <si>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</si>
  <si>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</si>
  <si>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</si>
  <si>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</si>
  <si>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</si>
  <si>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</si>
  <si>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</si>
  <si>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</si>
  <si>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</si>
  <si>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</si>
  <si>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</si>
  <si>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</si>
  <si>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</si>
  <si>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</si>
  <si>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</si>
  <si>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</si>
  <si>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</si>
  <si>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</si>
  <si>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</si>
  <si>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</si>
  <si>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</si>
  <si>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</si>
  <si>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</si>
  <si>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</si>
  <si>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</si>
  <si>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</si>
  <si>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</si>
  <si>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</si>
  <si>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</si>
  <si>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</si>
  <si>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</si>
  <si>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</si>
  <si>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</si>
  <si>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</si>
  <si>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</si>
  <si>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</si>
  <si>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</si>
  <si>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</si>
  <si>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</si>
  <si>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</si>
  <si>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</si>
  <si>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</si>
  <si>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</si>
  <si>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</si>
  <si>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</si>
  <si>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</si>
  <si>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</si>
  <si>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</si>
  <si>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</si>
  <si>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</si>
  <si>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</si>
  <si>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</si>
  <si>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</si>
  <si>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</si>
  <si>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</si>
  <si>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</si>
  <si>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</si>
  <si>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</si>
  <si>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</si>
  <si>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</si>
  <si>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</si>
  <si>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</si>
  <si>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</si>
  <si>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</si>
  <si>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</si>
  <si>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</si>
  <si>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</si>
  <si>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</si>
  <si>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</si>
  <si>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</si>
  <si>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</si>
  <si>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</si>
  <si>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</si>
  <si>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</si>
  <si>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</si>
  <si>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</si>
  <si>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</si>
  <si>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</si>
  <si>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</si>
  <si>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</si>
  <si>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</si>
  <si>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</si>
  <si>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</si>
  <si>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</si>
  <si>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</si>
  <si>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</si>
  <si>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</si>
  <si>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</si>
  <si>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</si>
  <si>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</si>
  <si>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</si>
  <si>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</si>
  <si>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</si>
  <si>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</si>
  <si>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</si>
  <si>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</si>
  <si>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</si>
  <si>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</si>
  <si>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</si>
  <si>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</si>
  <si>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</si>
  <si>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</si>
  <si>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</si>
  <si>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</si>
  <si>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</si>
  <si>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</si>
  <si>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</si>
  <si>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</si>
  <si>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</si>
  <si>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</si>
  <si>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</si>
  <si>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</si>
  <si>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</si>
  <si>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</si>
  <si>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</si>
  <si>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</si>
  <si>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</si>
  <si>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</si>
  <si>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</si>
  <si>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</si>
  <si>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</si>
  <si>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</si>
  <si>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</si>
  <si>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</si>
  <si>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</si>
  <si>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</si>
  <si>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</si>
  <si>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</si>
  <si>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</si>
  <si>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</si>
  <si>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</si>
  <si>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</si>
  <si>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</si>
  <si>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</si>
  <si>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</si>
  <si>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</si>
  <si>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</si>
  <si>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</si>
  <si>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</si>
  <si>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</si>
  <si>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</si>
  <si>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</si>
  <si>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</si>
  <si>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</si>
  <si>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</si>
  <si>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</si>
  <si>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</si>
  <si>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</si>
  <si>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</si>
  <si>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</si>
  <si>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</si>
  <si>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</si>
  <si>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</si>
  <si>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</si>
  <si>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</si>
  <si>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</si>
  <si>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</si>
  <si>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</si>
  <si>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</si>
  <si>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</si>
  <si>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</si>
  <si>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</si>
  <si>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</si>
  <si>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</si>
  <si>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</si>
  <si>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</si>
  <si>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</si>
  <si>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</si>
  <si>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</si>
  <si>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</si>
  <si>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</si>
  <si>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</si>
  <si>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</si>
  <si>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</si>
  <si>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</si>
  <si>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</si>
  <si>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</si>
  <si>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</si>
  <si>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</si>
  <si>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</si>
  <si>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</si>
  <si>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</si>
  <si>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</si>
  <si>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</si>
  <si>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</si>
  <si>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</si>
  <si>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</si>
  <si>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</si>
  <si>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</si>
  <si>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</si>
  <si>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</si>
  <si>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</si>
  <si>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</si>
  <si>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</si>
  <si>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</si>
  <si>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</si>
  <si>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</si>
  <si>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</si>
  <si>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</si>
  <si>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</si>
  <si>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</si>
  <si>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</si>
  <si>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</si>
  <si>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</si>
  <si>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</si>
  <si>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</si>
  <si>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</si>
  <si>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</si>
  <si>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</si>
  <si>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</si>
  <si>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</si>
  <si>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</si>
  <si>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</si>
  <si>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</si>
  <si>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</si>
  <si>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</si>
  <si>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</si>
  <si>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</si>
  <si>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</si>
  <si>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</si>
  <si>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</si>
  <si>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</si>
  <si>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</si>
  <si>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</si>
  <si>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</si>
  <si>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</si>
  <si>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</si>
  <si>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</si>
  <si>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</si>
  <si>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</si>
  <si>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</si>
  <si>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</si>
  <si>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</si>
  <si>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</si>
  <si>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</si>
  <si>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</si>
  <si>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</si>
  <si>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</si>
  <si>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</si>
  <si>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</si>
  <si>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</si>
  <si>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</si>
  <si>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</si>
  <si>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</si>
  <si>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</si>
  <si>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</si>
  <si>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</si>
  <si>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</si>
  <si>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</si>
  <si>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</si>
  <si>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</si>
  <si>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</si>
  <si>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</si>
  <si>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</si>
  <si>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</si>
  <si>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</si>
  <si>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</si>
  <si>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</si>
  <si>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</si>
  <si>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</si>
  <si>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</si>
  <si>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</si>
  <si>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</si>
  <si>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</si>
  <si>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</si>
  <si>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</si>
  <si>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</si>
  <si>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</si>
  <si>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</si>
  <si>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</si>
  <si>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</si>
  <si>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</si>
  <si>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</si>
  <si>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</si>
  <si>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</si>
  <si>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</si>
  <si>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</si>
  <si>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</si>
  <si>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</si>
  <si>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</si>
  <si>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</si>
  <si>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</si>
  <si>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</si>
  <si>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</si>
  <si>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</si>
  <si>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</si>
  <si>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</si>
  <si>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</si>
  <si>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</si>
  <si>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</si>
  <si>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</si>
  <si>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</si>
  <si>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</si>
  <si>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</si>
  <si>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</si>
  <si>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</si>
  <si>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</si>
  <si>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</si>
  <si>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</si>
  <si>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</si>
  <si>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</si>
  <si>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</si>
  <si>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</si>
  <si>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</si>
  <si>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</si>
  <si>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</si>
  <si>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</si>
  <si>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</si>
  <si>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</si>
  <si>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</si>
  <si>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</si>
  <si>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</si>
  <si>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</si>
  <si>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</si>
  <si>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</si>
  <si>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</si>
  <si>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</si>
  <si>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</si>
  <si>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</si>
  <si>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</si>
  <si>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</si>
  <si>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</si>
  <si>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</si>
  <si>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</si>
  <si>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</si>
  <si>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</si>
  <si>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</si>
  <si>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</si>
  <si>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</si>
  <si>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</si>
  <si>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</si>
  <si>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</si>
  <si>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</si>
  <si>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</si>
  <si>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</si>
  <si>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</si>
  <si>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</si>
  <si>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</si>
  <si>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</si>
  <si>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</si>
  <si>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</si>
  <si>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</si>
  <si>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</si>
  <si>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</si>
  <si>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</si>
  <si>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</si>
  <si>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</si>
  <si>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</si>
  <si>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</si>
  <si>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</si>
  <si>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</si>
  <si>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</si>
  <si>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</si>
  <si>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</si>
  <si>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</si>
  <si>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</si>
  <si>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</si>
  <si>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</si>
  <si>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</si>
  <si>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</si>
  <si>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</si>
  <si>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</si>
  <si>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</si>
  <si>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</si>
  <si>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</si>
  <si>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</si>
  <si>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</si>
  <si>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</si>
  <si>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</si>
  <si>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</si>
  <si>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</si>
  <si>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</si>
  <si>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</si>
  <si>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</si>
  <si>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</si>
  <si>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</si>
  <si>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</si>
  <si>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</si>
  <si>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</si>
  <si>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</si>
  <si>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</si>
  <si>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</si>
  <si>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</si>
  <si>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</si>
  <si>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</si>
  <si>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</si>
  <si>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</si>
  <si>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</si>
  <si>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</si>
  <si>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</si>
  <si>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</si>
  <si>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</si>
  <si>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</si>
  <si>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</si>
  <si>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</si>
  <si>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</si>
  <si>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</si>
  <si>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</si>
  <si>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</si>
  <si>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</si>
  <si>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</si>
  <si>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</si>
  <si>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</si>
  <si>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</si>
  <si>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</si>
  <si>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</si>
  <si>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</si>
  <si>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</si>
  <si>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</si>
  <si>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</si>
  <si>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</si>
  <si>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</si>
  <si>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</si>
  <si>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</si>
  <si>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</si>
  <si>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</si>
  <si>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</si>
  <si>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</si>
  <si>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</si>
  <si>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</si>
  <si>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</si>
  <si>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</si>
  <si>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</si>
  <si>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</si>
  <si>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</si>
  <si>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</si>
  <si>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</si>
  <si>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</si>
  <si>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</si>
  <si>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</si>
  <si>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</si>
  <si>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</si>
  <si>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</si>
  <si>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</si>
  <si>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</si>
  <si>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</si>
  <si>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</si>
  <si>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</si>
  <si>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</si>
  <si>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</si>
  <si>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</si>
  <si>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</si>
  <si>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</si>
  <si>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</si>
  <si>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</si>
  <si>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</si>
  <si>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</si>
  <si>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</si>
  <si>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</si>
  <si>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</si>
  <si>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</si>
  <si>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</si>
  <si>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</si>
  <si>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</si>
  <si>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</si>
  <si>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</si>
  <si>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</si>
  <si>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</si>
  <si>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</si>
  <si>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</si>
  <si>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</si>
  <si>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</si>
  <si>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</si>
  <si>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</si>
  <si>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</si>
  <si>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</si>
  <si>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</si>
  <si>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</si>
  <si>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</si>
  <si>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</si>
  <si>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</si>
  <si>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</si>
  <si>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</si>
  <si>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</si>
  <si>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</si>
  <si>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</si>
  <si>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</si>
  <si>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</si>
  <si>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</si>
  <si>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</si>
  <si>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</si>
  <si>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</si>
  <si>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</si>
  <si>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</si>
  <si>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</si>
  <si>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</si>
  <si>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</si>
  <si>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</si>
  <si>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</si>
  <si>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</si>
  <si>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</si>
  <si>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</si>
  <si>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</si>
  <si>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</si>
  <si>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</si>
  <si>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</si>
  <si>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</si>
  <si>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</si>
  <si>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</si>
  <si>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</si>
  <si>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</si>
  <si>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</si>
  <si>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</si>
  <si>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</si>
  <si>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</si>
  <si>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</si>
  <si>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</si>
  <si>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</si>
  <si>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</si>
  <si>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</si>
  <si>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</si>
  <si>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</si>
  <si>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</si>
  <si>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</si>
  <si>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</si>
  <si>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</si>
  <si>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</si>
  <si>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</si>
  <si>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</si>
  <si>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</si>
  <si>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</si>
  <si>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</si>
  <si>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</si>
  <si>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</si>
  <si>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</si>
  <si>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</si>
  <si>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</si>
  <si>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</si>
  <si>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</si>
  <si>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</si>
  <si>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</si>
  <si>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</si>
  <si>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</si>
  <si>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</si>
  <si>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</si>
  <si>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</si>
  <si>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</si>
  <si>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</si>
  <si>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</si>
  <si>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</si>
  <si>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</si>
  <si>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</si>
  <si>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</si>
  <si>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</si>
  <si>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</si>
  <si>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</si>
  <si>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</si>
  <si>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</si>
  <si>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</si>
  <si>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</si>
  <si>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</si>
  <si>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</si>
  <si>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</si>
  <si>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</si>
  <si>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</si>
  <si>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</si>
  <si>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</si>
  <si>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</si>
  <si>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</si>
  <si>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</si>
  <si>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</si>
  <si>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</si>
  <si>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</si>
  <si>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</si>
  <si>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</si>
  <si>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</si>
  <si>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</si>
  <si>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</si>
  <si>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</si>
  <si>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</si>
  <si>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</si>
  <si>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</si>
  <si>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</si>
  <si>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</si>
  <si>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</si>
  <si>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</si>
  <si>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</si>
  <si>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</si>
  <si>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</si>
  <si>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</si>
  <si>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</si>
  <si>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</si>
  <si>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</si>
  <si>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</si>
  <si>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</si>
  <si>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</si>
  <si>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</si>
  <si>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</si>
  <si>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</si>
  <si>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</si>
  <si>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</si>
  <si>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</si>
  <si>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</si>
  <si>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</si>
  <si>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</si>
  <si>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</si>
  <si>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</si>
  <si>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</si>
  <si>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</si>
  <si>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</si>
  <si>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</si>
  <si>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</si>
  <si>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</si>
  <si>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</si>
  <si>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</si>
  <si>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</si>
  <si>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</si>
  <si>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</si>
  <si>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</si>
  <si>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</si>
  <si>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</si>
  <si>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</si>
  <si>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</si>
  <si>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</si>
  <si>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</si>
  <si>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</si>
  <si>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</si>
  <si>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</si>
  <si>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</si>
  <si>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</si>
  <si>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</si>
  <si>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</si>
  <si>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</si>
  <si>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</si>
  <si>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</si>
  <si>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</si>
  <si>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</si>
  <si>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</si>
  <si>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</si>
  <si>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</si>
  <si>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</si>
  <si>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</si>
  <si>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</si>
  <si>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</si>
  <si>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</si>
  <si>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</si>
  <si>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</si>
  <si>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</si>
  <si>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</si>
  <si>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</si>
  <si>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</si>
  <si>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</si>
  <si>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</si>
  <si>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</si>
  <si>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</si>
  <si>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</si>
  <si>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</si>
  <si>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</si>
  <si>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</si>
  <si>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</si>
  <si>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</si>
  <si>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</si>
  <si>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</si>
  <si>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</si>
  <si>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</si>
  <si>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</si>
  <si>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</si>
  <si>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</si>
  <si>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</si>
  <si>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</si>
  <si>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</si>
  <si>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</si>
  <si>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</si>
  <si>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</si>
  <si>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</si>
  <si>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</si>
  <si>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</si>
  <si>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</si>
  <si>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</si>
  <si>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</si>
  <si>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</si>
  <si>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</si>
  <si>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</si>
  <si>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</si>
  <si>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</si>
  <si>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</si>
  <si>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</si>
  <si>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</si>
  <si>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</si>
  <si>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</si>
  <si>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</si>
  <si>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</si>
  <si>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</si>
  <si>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</si>
  <si>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</si>
  <si>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</si>
  <si>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</si>
  <si>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</si>
  <si>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</si>
  <si>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</si>
  <si>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</si>
  <si>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</si>
  <si>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</si>
  <si>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</si>
  <si>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</si>
  <si>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</si>
  <si>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</si>
  <si>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</si>
  <si>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</si>
  <si>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</si>
  <si>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</si>
  <si>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</si>
  <si>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</si>
  <si>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</si>
  <si>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</si>
  <si>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</si>
  <si>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</si>
  <si>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</si>
  <si>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</si>
  <si>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</si>
  <si>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</si>
  <si>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</si>
  <si>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</si>
  <si>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</si>
  <si>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</si>
  <si>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</si>
  <si>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</si>
  <si>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</si>
  <si>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</si>
  <si>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</si>
  <si>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</si>
  <si>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</si>
  <si>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</si>
  <si>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</si>
  <si>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</si>
  <si>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</si>
  <si>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</si>
  <si>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</si>
  <si>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</si>
  <si>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</si>
  <si>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</si>
  <si>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</si>
  <si>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</si>
  <si>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</si>
  <si>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</si>
  <si>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</si>
  <si>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</si>
  <si>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</si>
  <si>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</si>
  <si>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</si>
  <si>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</si>
  <si>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</si>
  <si>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</si>
  <si>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</si>
  <si>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</si>
  <si>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</si>
  <si>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</si>
  <si>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</si>
  <si>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</si>
  <si>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</si>
  <si>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</si>
  <si>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</si>
  <si>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</si>
  <si>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</si>
  <si>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</si>
  <si>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</si>
  <si>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</si>
  <si>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</si>
  <si>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</si>
  <si>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</si>
  <si>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</si>
  <si>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</si>
  <si>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</si>
  <si>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</si>
  <si>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</si>
  <si>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</si>
  <si>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</si>
  <si>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</si>
  <si>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</si>
  <si>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</si>
  <si>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</si>
  <si>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</si>
  <si>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</si>
  <si>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</si>
  <si>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</si>
  <si>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</si>
  <si>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</si>
  <si>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</si>
  <si>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</si>
  <si>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</si>
  <si>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</si>
  <si>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</si>
  <si>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</si>
  <si>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</si>
  <si>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</si>
  <si>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</si>
  <si>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</si>
  <si>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</si>
  <si>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</si>
  <si>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</si>
  <si>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</si>
  <si>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</si>
  <si>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</si>
  <si>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</si>
  <si>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</si>
  <si>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</si>
  <si>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</si>
  <si>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</si>
  <si>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</si>
  <si>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</si>
  <si>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</si>
  <si>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</si>
  <si>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</si>
  <si>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</si>
  <si>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</si>
  <si>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</si>
  <si>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</si>
  <si>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</si>
  <si>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</si>
  <si>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</si>
  <si>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</si>
  <si>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</si>
  <si>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</si>
  <si>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</si>
  <si>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</si>
  <si>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</si>
  <si>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</si>
  <si>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</si>
  <si>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</si>
  <si>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</si>
  <si>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</si>
  <si>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</si>
  <si>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</si>
  <si>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</si>
  <si>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</si>
  <si>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</si>
  <si>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</si>
  <si>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</si>
  <si>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</si>
  <si>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</si>
  <si>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</si>
  <si>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</si>
  <si>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</si>
  <si>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</si>
  <si>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</si>
  <si>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</si>
  <si>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</si>
  <si>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</si>
  <si>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</si>
  <si>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</si>
  <si>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</si>
  <si>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</si>
  <si>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</si>
  <si>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</si>
  <si>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</si>
  <si>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</si>
  <si>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</si>
  <si>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</si>
  <si>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</si>
  <si>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</si>
  <si>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</si>
  <si>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</si>
  <si>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</si>
  <si>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</si>
  <si>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</si>
  <si>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</si>
  <si>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</si>
  <si>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</si>
  <si>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</si>
  <si>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</si>
  <si>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</si>
  <si>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</si>
  <si>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</si>
  <si>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</si>
  <si>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</si>
  <si>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</si>
  <si>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</si>
  <si>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</si>
  <si>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</si>
  <si>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</si>
  <si>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</si>
  <si>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</si>
  <si>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</si>
  <si>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</si>
  <si>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</si>
  <si>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</si>
  <si>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</si>
  <si>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</si>
  <si>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</si>
  <si>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</si>
  <si>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</si>
  <si>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</si>
  <si>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</si>
  <si>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</si>
  <si>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</si>
  <si>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</si>
  <si>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</si>
  <si>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</si>
  <si>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</si>
  <si>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</si>
  <si>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</si>
  <si>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</si>
  <si>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</si>
  <si>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</si>
  <si>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</si>
  <si>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</si>
  <si>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</si>
  <si>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</si>
  <si>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</si>
  <si>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</si>
  <si>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</si>
  <si>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</si>
  <si>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</si>
  <si>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</si>
  <si>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</si>
  <si>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</si>
  <si>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</si>
  <si>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</si>
  <si>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</si>
  <si>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</si>
  <si>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</si>
  <si>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</si>
  <si>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</si>
  <si>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</si>
  <si>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</si>
  <si>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</si>
  <si>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</si>
  <si>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</si>
  <si>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</si>
  <si>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</si>
  <si>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</si>
  <si>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</si>
  <si>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</si>
  <si>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</si>
  <si>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</si>
  <si>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</si>
  <si>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</si>
  <si>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</si>
  <si>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</si>
  <si>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</si>
  <si>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</si>
  <si>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</si>
  <si>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</si>
  <si>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</si>
  <si>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</si>
  <si>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</si>
  <si>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</si>
  <si>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</si>
  <si>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</si>
  <si>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</si>
  <si>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</si>
  <si>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</si>
  <si>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</si>
  <si>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</si>
  <si>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</si>
  <si>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</si>
  <si>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</si>
  <si>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</si>
  <si>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</si>
  <si>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</si>
  <si>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</si>
  <si>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</si>
  <si>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</si>
  <si>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</si>
  <si>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</si>
  <si>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</si>
  <si>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</si>
  <si>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</si>
  <si>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</si>
  <si>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</si>
  <si>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</si>
  <si>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</si>
  <si>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</si>
  <si>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</si>
  <si>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</si>
  <si>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</si>
  <si>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</si>
  <si>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</si>
  <si>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</si>
  <si>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</si>
  <si>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</si>
  <si>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</si>
  <si>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</si>
  <si>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</si>
  <si>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</si>
  <si>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</si>
  <si>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</si>
  <si>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</si>
  <si>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</si>
  <si>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</si>
  <si>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</si>
  <si>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</si>
  <si>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</si>
  <si>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</si>
  <si>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</si>
  <si>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</si>
  <si>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</si>
  <si>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</si>
  <si>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</si>
  <si>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</si>
  <si>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</si>
  <si>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</si>
  <si>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</si>
  <si>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</si>
  <si>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</si>
  <si>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</si>
  <si>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</si>
  <si>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</si>
  <si>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</si>
  <si>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</si>
  <si>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</si>
  <si>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</si>
  <si>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</si>
  <si>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</si>
  <si>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</si>
  <si>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</si>
  <si>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</si>
  <si>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</si>
  <si>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</si>
  <si>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</si>
  <si>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</si>
  <si>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</si>
  <si>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</si>
  <si>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</si>
  <si>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</si>
  <si>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</si>
  <si>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</si>
  <si>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</si>
  <si>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</si>
  <si>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</si>
  <si>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</si>
  <si>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</si>
  <si>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</si>
  <si>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</si>
  <si>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</si>
  <si>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</si>
  <si>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</si>
  <si>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</si>
  <si>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</si>
  <si>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</si>
  <si>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</si>
  <si>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</si>
  <si>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</si>
  <si>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</si>
  <si>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</si>
  <si>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</si>
  <si>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</si>
  <si>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</si>
  <si>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</si>
  <si>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</si>
  <si>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</si>
  <si>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</si>
  <si>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</si>
  <si>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</si>
  <si>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</si>
  <si>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</si>
  <si>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</si>
  <si>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</si>
  <si>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</si>
  <si>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</si>
  <si>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</si>
  <si>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</si>
  <si>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</si>
  <si>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</si>
  <si>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</si>
  <si>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</si>
  <si>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</si>
  <si>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</si>
  <si>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</si>
  <si>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</si>
  <si>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</si>
  <si>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</si>
  <si>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</si>
  <si>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</si>
  <si>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</si>
  <si>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</si>
  <si>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</si>
  <si>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</si>
  <si>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</si>
  <si>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</si>
  <si>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</si>
  <si>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</si>
  <si>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</si>
  <si>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</si>
  <si>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</si>
  <si>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</si>
  <si>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</si>
  <si>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</si>
  <si>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</si>
  <si>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</si>
  <si>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</si>
  <si>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</si>
  <si>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</si>
  <si>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</si>
  <si>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</si>
  <si>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</si>
  <si>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</si>
  <si>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</si>
  <si>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</si>
  <si>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</si>
  <si>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</si>
  <si>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</si>
  <si>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</si>
  <si>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</si>
  <si>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</si>
  <si>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</si>
  <si>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</si>
  <si>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</si>
  <si>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</si>
  <si>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</si>
  <si>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</si>
  <si>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</si>
  <si>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</si>
  <si>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</si>
  <si>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</si>
  <si>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</si>
  <si>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</si>
  <si>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</si>
  <si>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</si>
  <si>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</si>
  <si>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</si>
  <si>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</si>
  <si>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</si>
  <si>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</si>
  <si>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</si>
  <si>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</si>
  <si>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</si>
  <si>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</si>
  <si>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</si>
  <si>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</si>
  <si>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</si>
  <si>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</si>
  <si>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</si>
  <si>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</si>
  <si>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</si>
  <si>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</si>
  <si>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</si>
  <si>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</si>
  <si>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</si>
  <si>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</si>
  <si>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</si>
  <si>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</si>
  <si>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</si>
  <si>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</si>
  <si>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</si>
  <si>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</si>
  <si>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</si>
  <si>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</si>
  <si>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</si>
  <si>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</si>
  <si>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</si>
  <si>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</si>
  <si>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</si>
  <si>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</si>
  <si>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</si>
  <si>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</si>
  <si>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</si>
  <si>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</si>
  <si>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</si>
  <si>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</si>
  <si>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</si>
  <si>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</si>
  <si>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</si>
  <si>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</si>
  <si>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</si>
  <si>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</si>
  <si>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</si>
  <si>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</si>
  <si>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</si>
  <si>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</si>
  <si>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</si>
  <si>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</si>
  <si>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</si>
  <si>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</si>
  <si>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</si>
  <si>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</si>
  <si>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</si>
  <si>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</si>
  <si>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</si>
  <si>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</si>
  <si>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</si>
  <si>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</si>
  <si>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</si>
  <si>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</si>
  <si>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</si>
  <si>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</si>
  <si>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</si>
  <si>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</si>
  <si>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</si>
  <si>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</si>
  <si>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</si>
  <si>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</si>
  <si>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</si>
  <si>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</si>
  <si>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</si>
  <si>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</si>
  <si>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</si>
  <si>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</si>
  <si>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</si>
  <si>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</si>
  <si>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</si>
  <si>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</si>
  <si>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</si>
  <si>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</si>
  <si>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</si>
  <si>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</si>
  <si>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</si>
  <si>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</si>
  <si>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</si>
  <si>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</si>
  <si>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</si>
  <si>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</si>
  <si>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</si>
  <si>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</si>
  <si>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</si>
  <si>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</si>
  <si>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</si>
  <si>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</si>
  <si>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</si>
  <si>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</si>
  <si>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</si>
  <si>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</si>
  <si>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</si>
  <si>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</si>
  <si>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</si>
  <si>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</si>
  <si>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</si>
  <si>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</si>
  <si>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</si>
  <si>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</si>
  <si>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</si>
  <si>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</si>
  <si>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</si>
  <si>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</si>
  <si>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</si>
  <si>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</si>
  <si>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</si>
  <si>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</si>
  <si>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</si>
  <si>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</si>
  <si>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</si>
  <si>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</si>
  <si>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</si>
  <si>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</si>
  <si>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</si>
  <si>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</si>
  <si>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</si>
  <si>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</si>
  <si>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</si>
  <si>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</si>
  <si>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</si>
  <si>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</si>
  <si>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</si>
  <si>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</si>
  <si>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</si>
  <si>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</si>
  <si>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</si>
  <si>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</si>
  <si>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</si>
  <si>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</si>
  <si>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</si>
  <si>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</si>
  <si>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</si>
  <si>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</si>
  <si>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</si>
  <si>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</si>
  <si>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</si>
  <si>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</si>
  <si>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</si>
  <si>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</si>
  <si>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</si>
  <si>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</si>
  <si>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</si>
  <si>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</si>
  <si>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</si>
  <si>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</si>
  <si>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</si>
  <si>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</si>
  <si>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</si>
  <si>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</si>
  <si>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</si>
  <si>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</si>
  <si>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</si>
  <si>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</si>
  <si>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</si>
  <si>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</si>
  <si>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</si>
  <si>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</si>
  <si>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</si>
  <si>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</si>
  <si>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</si>
  <si>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</si>
  <si>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</si>
  <si>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</si>
  <si>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</si>
  <si>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</si>
  <si>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</si>
  <si>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</si>
  <si>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</si>
  <si>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</si>
  <si>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</si>
  <si>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</si>
  <si>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</si>
  <si>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</si>
  <si>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</si>
  <si>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</si>
  <si>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</si>
  <si>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</si>
  <si>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</si>
  <si>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</si>
  <si>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</si>
  <si>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</si>
  <si>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</si>
  <si>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</si>
  <si>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</si>
  <si>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</si>
  <si>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</si>
  <si>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</si>
  <si>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</si>
  <si>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</si>
  <si>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</si>
  <si>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</si>
  <si>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</si>
  <si>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</si>
  <si>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</si>
  <si>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</si>
  <si>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</si>
  <si>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</si>
  <si>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</si>
  <si>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</si>
  <si>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</si>
  <si>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</si>
  <si>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</si>
  <si>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</si>
  <si>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</si>
  <si>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</si>
  <si>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</si>
  <si>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</si>
  <si>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</si>
  <si>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</si>
  <si>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</si>
  <si>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</si>
  <si>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</si>
  <si>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</si>
  <si>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</si>
  <si>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</si>
  <si>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</si>
  <si>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</si>
  <si>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</si>
  <si>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</si>
  <si>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</si>
  <si>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</si>
  <si>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</si>
  <si>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</si>
  <si>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</si>
  <si>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</si>
  <si>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</si>
  <si>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</si>
  <si>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</si>
  <si>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</si>
  <si>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</si>
  <si>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</si>
  <si>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</si>
  <si>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</si>
  <si>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</si>
  <si>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</si>
  <si>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</si>
  <si>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</si>
  <si>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</si>
  <si>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</si>
  <si>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</si>
  <si>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</si>
  <si>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</si>
  <si>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</si>
  <si>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</si>
  <si>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</si>
  <si>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</si>
  <si>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</si>
  <si>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</si>
  <si>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</si>
  <si>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</si>
  <si>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</si>
  <si>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</si>
  <si>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</si>
  <si>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</si>
  <si>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</si>
  <si>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</si>
  <si>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</si>
  <si>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</si>
  <si>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</si>
  <si>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</si>
  <si>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</si>
  <si>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</si>
  <si>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</si>
  <si>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</si>
  <si>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</si>
  <si>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</si>
  <si>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</si>
  <si>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</si>
  <si>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</si>
  <si>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</si>
  <si>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</si>
  <si>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</si>
  <si>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</si>
  <si>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</si>
  <si>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</si>
  <si>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</si>
  <si>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</si>
  <si>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</si>
  <si>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</si>
  <si>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</si>
  <si>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</si>
  <si>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</si>
  <si>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</si>
  <si>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</si>
  <si>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</si>
  <si>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</si>
  <si>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</si>
  <si>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</si>
  <si>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</si>
  <si>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</si>
  <si>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</si>
  <si>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</si>
  <si>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</si>
  <si>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</si>
  <si>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</si>
  <si>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</si>
  <si>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</si>
  <si>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</si>
  <si>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</si>
  <si>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</si>
  <si>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</si>
  <si>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</si>
  <si>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</si>
  <si>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</si>
  <si>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</si>
  <si>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</si>
  <si>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</si>
  <si>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</si>
  <si>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</si>
  <si>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</si>
  <si>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</si>
  <si>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</si>
  <si>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</si>
  <si>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</si>
  <si>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</si>
  <si>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</si>
  <si>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</si>
  <si>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</si>
  <si>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</si>
  <si>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</si>
  <si>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</si>
  <si>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</si>
  <si>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</si>
  <si>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</si>
  <si>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</si>
  <si>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</si>
  <si>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</si>
  <si>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</si>
  <si>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</si>
  <si>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</si>
  <si>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</si>
  <si>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</si>
  <si>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</si>
  <si>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</si>
  <si>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</si>
  <si>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</si>
  <si>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</si>
  <si>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</si>
  <si>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</si>
  <si>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</si>
  <si>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</si>
  <si>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</si>
  <si>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</si>
  <si>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</si>
  <si>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</si>
  <si>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</si>
  <si>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</si>
  <si>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</si>
  <si>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</si>
  <si>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</si>
  <si>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</si>
  <si>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</si>
  <si>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</si>
  <si>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</si>
  <si>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</si>
  <si>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</si>
  <si>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</si>
  <si>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</si>
  <si>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</si>
  <si>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</si>
  <si>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</si>
  <si>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</si>
  <si>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</si>
  <si>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</si>
  <si>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</si>
  <si>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</si>
  <si>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</si>
  <si>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</si>
  <si>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</si>
  <si>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</si>
  <si>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</si>
  <si>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</si>
  <si>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</si>
  <si>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</si>
  <si>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</si>
  <si>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</si>
  <si>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</si>
  <si>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</si>
  <si>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</si>
  <si>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</si>
  <si>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</si>
  <si>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</si>
  <si>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</si>
  <si>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</si>
  <si>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</si>
  <si>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</si>
  <si>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</si>
  <si>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</si>
  <si>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</si>
  <si>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</si>
  <si>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</si>
  <si>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</si>
  <si>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</si>
  <si>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</si>
  <si>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</si>
  <si>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</si>
  <si>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</si>
  <si>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</si>
  <si>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</si>
  <si>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</si>
  <si>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</si>
  <si>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</si>
  <si>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</si>
  <si>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</si>
  <si>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</si>
  <si>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</si>
  <si>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</si>
  <si>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</si>
  <si>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</si>
  <si>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</si>
  <si>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</si>
  <si>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</si>
  <si>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</si>
  <si>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</si>
  <si>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</si>
  <si>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</si>
  <si>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</si>
  <si>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</si>
  <si>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</si>
  <si>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</si>
  <si>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</si>
  <si>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</si>
  <si>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</si>
  <si>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</si>
  <si>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</si>
  <si>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</si>
  <si>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</si>
  <si>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</si>
  <si>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</si>
  <si>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</si>
  <si>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</si>
  <si>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</si>
  <si>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</si>
  <si>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</si>
  <si>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</si>
  <si>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</si>
  <si>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</si>
  <si>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</si>
  <si>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</si>
  <si>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</si>
  <si>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</si>
  <si>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</si>
  <si>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</si>
  <si>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</si>
  <si>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</si>
  <si>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</si>
  <si>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</si>
  <si>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</si>
  <si>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</si>
  <si>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</si>
  <si>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</si>
  <si>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</si>
  <si>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</si>
  <si>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</si>
  <si>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</si>
  <si>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</si>
  <si>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</si>
  <si>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</si>
  <si>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</si>
  <si>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</si>
  <si>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</si>
  <si>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</si>
  <si>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</si>
  <si>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</si>
  <si>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</si>
  <si>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</si>
  <si>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</si>
  <si>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</si>
  <si>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</si>
  <si>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</si>
  <si>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</si>
  <si>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</si>
  <si>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</si>
  <si>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</si>
  <si>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</si>
  <si>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</si>
  <si>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</si>
  <si>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</si>
  <si>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</si>
  <si>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</si>
  <si>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</si>
  <si>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</si>
  <si>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</si>
  <si>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</si>
  <si>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</si>
  <si>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</si>
  <si>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</si>
  <si>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</si>
  <si>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</si>
  <si>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</si>
  <si>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</si>
  <si>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</si>
  <si>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</si>
  <si>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</si>
  <si>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</si>
  <si>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</si>
  <si>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</si>
  <si>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</si>
  <si>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</si>
  <si>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</si>
  <si>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</si>
  <si>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</si>
  <si>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</si>
  <si>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</si>
  <si>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</si>
  <si>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</si>
  <si>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</si>
  <si>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</si>
  <si>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</si>
  <si>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</si>
  <si>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</si>
  <si>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</si>
  <si>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</si>
  <si>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</si>
  <si>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</si>
  <si>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</si>
  <si>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</si>
  <si>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</si>
  <si>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</si>
  <si>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</si>
  <si>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</si>
  <si>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</si>
  <si>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</si>
  <si>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</si>
  <si>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</si>
  <si>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</si>
  <si>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</si>
  <si>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</si>
  <si>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</si>
  <si>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</si>
  <si>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</si>
  <si>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</si>
  <si>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</si>
  <si>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</si>
  <si>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</si>
  <si>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</si>
  <si>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</si>
  <si>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</si>
  <si>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</si>
  <si>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</si>
  <si>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</si>
  <si>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</si>
  <si>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</si>
  <si>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</si>
  <si>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</si>
  <si>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</si>
  <si>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</si>
  <si>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</si>
  <si>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</si>
  <si>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</si>
  <si>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</si>
  <si>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</si>
  <si>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</si>
  <si>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</si>
  <si>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</si>
  <si>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</si>
  <si>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</si>
  <si>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</si>
  <si>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</si>
  <si>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</si>
  <si>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</si>
  <si>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</si>
  <si>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</si>
  <si>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</si>
  <si>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</si>
  <si>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</si>
  <si>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</si>
  <si>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</si>
  <si>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</si>
  <si>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</si>
  <si>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</si>
  <si>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</si>
  <si>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</si>
  <si>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</si>
  <si>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</si>
  <si>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</si>
  <si>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</si>
  <si>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</si>
  <si>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</si>
  <si>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</si>
  <si>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</si>
  <si>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</si>
  <si>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</si>
  <si>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</si>
  <si>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</si>
  <si>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</si>
  <si>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</si>
  <si>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</si>
  <si>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</si>
  <si>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</si>
  <si>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</si>
  <si>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</si>
  <si>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</si>
  <si>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</si>
  <si>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</si>
  <si>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</si>
  <si>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</si>
  <si>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</si>
  <si>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</si>
  <si>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</si>
  <si>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</si>
  <si>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</si>
  <si>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</si>
  <si>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</si>
  <si>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</si>
  <si>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</si>
  <si>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</si>
  <si>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</si>
  <si>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</si>
  <si>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</si>
  <si>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</si>
  <si>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</si>
  <si>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</si>
  <si>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</si>
  <si>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</si>
  <si>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</si>
  <si>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</si>
  <si>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</si>
  <si>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</si>
  <si>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</si>
  <si>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</si>
  <si>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</si>
  <si>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</si>
  <si>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</si>
  <si>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</si>
  <si>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</si>
  <si>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</si>
  <si>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</si>
  <si>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</si>
  <si>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</si>
  <si>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</si>
  <si>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</si>
  <si>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</si>
  <si>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</si>
  <si>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</si>
  <si>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</si>
  <si>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</si>
  <si>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</si>
  <si>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</si>
  <si>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</si>
  <si>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</si>
  <si>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</si>
  <si>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</si>
  <si>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</si>
  <si>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</si>
  <si>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</si>
  <si>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</si>
  <si>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</si>
  <si>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</si>
  <si>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</si>
  <si>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</si>
  <si>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</si>
  <si>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</si>
  <si>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</si>
  <si>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</si>
  <si>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</si>
  <si>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</si>
  <si>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</si>
  <si>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</si>
  <si>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</si>
  <si>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</si>
  <si>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</si>
  <si>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</si>
  <si>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</si>
  <si>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</si>
  <si>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</si>
  <si>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</si>
  <si>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</si>
  <si>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</si>
  <si>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</si>
  <si>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</si>
  <si>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</si>
  <si>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</si>
  <si>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</si>
  <si>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</si>
  <si>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</si>
  <si>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</si>
  <si>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</si>
  <si>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</si>
  <si>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</si>
  <si>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</si>
  <si>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</si>
  <si>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</si>
  <si>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</si>
  <si>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</si>
  <si>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</si>
  <si>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</si>
  <si>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</si>
  <si>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</si>
  <si>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</si>
  <si>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</si>
  <si>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</si>
  <si>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</si>
  <si>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</si>
  <si>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</si>
  <si>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</si>
  <si>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</si>
  <si>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</si>
  <si>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</si>
  <si>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</si>
  <si>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</si>
  <si>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</si>
  <si>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</si>
  <si>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</si>
  <si>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</si>
  <si>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</si>
  <si>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</si>
  <si>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</si>
  <si>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</si>
  <si>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</si>
  <si>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</si>
  <si>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</si>
  <si>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</si>
  <si>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</si>
  <si>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</si>
  <si>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</si>
  <si>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</si>
  <si>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</si>
  <si>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</si>
  <si>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</si>
  <si>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</si>
  <si>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</si>
  <si>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</si>
  <si>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</si>
  <si>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</si>
  <si>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</si>
  <si>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</si>
  <si>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</si>
  <si>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</si>
  <si>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</si>
  <si>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</si>
  <si>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</si>
  <si>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</si>
  <si>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</si>
  <si>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</si>
  <si>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</si>
  <si>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</si>
  <si>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</si>
  <si>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</si>
  <si>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</si>
  <si>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</si>
  <si>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</si>
  <si>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</si>
  <si>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</si>
  <si>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</si>
  <si>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</si>
  <si>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</si>
  <si>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</si>
  <si>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</si>
  <si>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</si>
  <si>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</si>
  <si>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</si>
  <si>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</si>
  <si>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</si>
  <si>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</si>
  <si>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</si>
  <si>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</si>
  <si>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</si>
  <si>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</si>
  <si>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</si>
  <si>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</si>
  <si>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</si>
  <si>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</si>
  <si>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</si>
  <si>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</si>
  <si>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</si>
  <si>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</si>
  <si>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</si>
  <si>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</si>
  <si>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</si>
  <si>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</si>
  <si>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</si>
  <si>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</si>
  <si>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</si>
  <si>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</si>
  <si>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</si>
  <si>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</si>
  <si>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</si>
  <si>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</si>
  <si>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</si>
  <si>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</si>
  <si>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</si>
  <si>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</si>
  <si>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</si>
  <si>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</si>
  <si>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</si>
  <si>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</si>
  <si>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</si>
  <si>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</si>
  <si>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</si>
  <si>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</si>
  <si>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</si>
  <si>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</si>
  <si>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</si>
  <si>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</si>
  <si>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</si>
  <si>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</si>
  <si>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</si>
  <si>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</si>
  <si>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</si>
  <si>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</si>
  <si>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</si>
  <si>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</si>
  <si>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</si>
  <si>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</si>
  <si>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</si>
  <si>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</si>
  <si>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</si>
  <si>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</si>
  <si>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</si>
  <si>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</si>
  <si>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</si>
  <si>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</si>
  <si>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</si>
  <si>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</si>
  <si>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</si>
  <si>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</si>
  <si>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</si>
  <si>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</si>
  <si>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</si>
  <si>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</si>
  <si>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</si>
  <si>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</si>
  <si>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</si>
  <si>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</si>
  <si>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</si>
  <si>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</si>
  <si>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</si>
  <si>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</si>
  <si>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</si>
  <si>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</si>
  <si>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</si>
  <si>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</si>
  <si>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</si>
  <si>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</si>
  <si>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</si>
  <si>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</si>
  <si>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</si>
  <si>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</si>
  <si>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</si>
  <si>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</si>
  <si>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</si>
  <si>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</si>
  <si>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</si>
  <si>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</si>
  <si>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</si>
  <si>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</si>
  <si>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</si>
  <si>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</si>
  <si>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</si>
  <si>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</si>
  <si>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</si>
  <si>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</si>
  <si>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</si>
  <si>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</si>
  <si>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</si>
  <si>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</si>
  <si>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</si>
  <si>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</si>
  <si>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</si>
  <si>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</si>
  <si>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</si>
  <si>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</si>
  <si>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</si>
  <si>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</si>
  <si>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</si>
  <si>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</si>
  <si>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</si>
  <si>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</si>
  <si>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</si>
  <si>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</si>
  <si>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</si>
  <si>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</si>
  <si>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</si>
  <si>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</si>
  <si>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</si>
  <si>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</si>
  <si>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</si>
  <si>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</si>
  <si>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</si>
  <si>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</si>
  <si>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</si>
  <si>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</si>
  <si>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</si>
  <si>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</si>
  <si>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</si>
  <si>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</si>
  <si>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</si>
  <si>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</si>
  <si>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</si>
  <si>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</si>
  <si>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</si>
  <si>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</si>
  <si>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</si>
  <si>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</si>
  <si>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</si>
  <si>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</si>
  <si>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</si>
  <si>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</si>
  <si>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</si>
  <si>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</si>
  <si>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</si>
  <si>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</si>
  <si>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</si>
  <si>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</si>
  <si>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</si>
  <si>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</si>
  <si>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</si>
  <si>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</si>
  <si>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</si>
  <si>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</si>
  <si>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</si>
  <si>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</si>
  <si>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</si>
  <si>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</si>
  <si>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</si>
  <si>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</si>
  <si>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</si>
  <si>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</si>
  <si>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</si>
  <si>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</si>
  <si>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</si>
  <si>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</si>
  <si>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</si>
  <si>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</si>
  <si>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</si>
  <si>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</si>
  <si>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</si>
  <si>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</si>
  <si>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</si>
  <si>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</si>
  <si>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</si>
  <si>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</si>
  <si>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</si>
  <si>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</si>
  <si>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</si>
  <si>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</si>
  <si>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</si>
  <si>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</si>
  <si>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</si>
  <si>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</si>
  <si>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</si>
  <si>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</si>
  <si>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</si>
  <si>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</si>
  <si>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</si>
  <si>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</si>
  <si>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</si>
  <si>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</si>
  <si>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</si>
  <si>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</si>
  <si>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</si>
  <si>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</si>
  <si>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</si>
  <si>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</si>
  <si>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</si>
  <si>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</si>
  <si>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</si>
  <si>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</si>
  <si>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</si>
  <si>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</si>
  <si>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</si>
  <si>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</si>
  <si>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</si>
  <si>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</si>
  <si>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</si>
  <si>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</si>
  <si>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</si>
  <si>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</si>
  <si>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</si>
  <si>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</si>
  <si>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</si>
  <si>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</si>
  <si>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</si>
  <si>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</si>
  <si>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</si>
  <si>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</si>
  <si>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</si>
  <si>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</si>
  <si>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</si>
  <si>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</si>
  <si>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</si>
  <si>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</si>
  <si>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</si>
  <si>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</si>
  <si>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</si>
  <si>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</si>
  <si>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</si>
  <si>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</si>
  <si>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</si>
  <si>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</si>
  <si>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</si>
  <si>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</si>
  <si>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</si>
  <si>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</si>
  <si>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</si>
  <si>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</si>
  <si>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</si>
  <si>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</si>
  <si>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</si>
  <si>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</si>
  <si>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</si>
  <si>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</si>
  <si>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</si>
  <si>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</si>
  <si>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</si>
  <si>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</si>
  <si>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</si>
  <si>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</si>
  <si>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</si>
  <si>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</si>
  <si>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</si>
  <si>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</si>
  <si>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</si>
  <si>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</si>
  <si>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</si>
  <si>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</si>
  <si>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</si>
  <si>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</si>
  <si>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</si>
  <si>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</si>
  <si>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</si>
  <si>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</si>
  <si>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</si>
  <si>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</si>
  <si>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</si>
  <si>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</si>
  <si>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</si>
  <si>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</si>
  <si>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</si>
  <si>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</si>
  <si>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</si>
  <si>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</si>
  <si>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</si>
  <si>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</si>
  <si>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</si>
  <si>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</si>
  <si>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</si>
  <si>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</si>
  <si>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</si>
  <si>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</si>
  <si>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</si>
  <si>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</si>
  <si>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</si>
  <si>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</si>
  <si>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</si>
  <si>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</si>
  <si>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</si>
  <si>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</si>
  <si>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</si>
  <si>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</si>
  <si>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</si>
  <si>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</si>
  <si>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</si>
  <si>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</si>
  <si>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</si>
  <si>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</si>
  <si>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</si>
  <si>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</si>
  <si>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</si>
  <si>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</si>
  <si>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</si>
  <si>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</si>
  <si>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</si>
  <si>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</si>
  <si>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</si>
  <si>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</si>
  <si>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</si>
  <si>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</si>
  <si>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</si>
  <si>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</si>
  <si>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</si>
  <si>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</si>
  <si>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</si>
  <si>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</si>
  <si>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</si>
  <si>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</si>
  <si>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</si>
  <si>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</si>
  <si>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</si>
  <si>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</si>
  <si>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</si>
  <si>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</si>
  <si>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</si>
  <si>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</si>
  <si>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</si>
  <si>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</si>
  <si>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</si>
  <si>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</si>
  <si>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</si>
  <si>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</si>
  <si>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</si>
  <si>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</si>
  <si>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</si>
  <si>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</si>
  <si>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</si>
  <si>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</si>
  <si>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</si>
  <si>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</si>
  <si>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</si>
  <si>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</si>
  <si>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</si>
  <si>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</si>
  <si>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</si>
  <si>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</si>
  <si>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</si>
  <si>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</si>
  <si>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</si>
  <si>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</si>
  <si>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</si>
  <si>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</si>
  <si>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</si>
  <si>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</si>
  <si>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</si>
  <si>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</si>
  <si>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</si>
  <si>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</si>
  <si>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</si>
  <si>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</si>
  <si>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</si>
  <si>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</si>
  <si>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</si>
  <si>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</si>
  <si>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</si>
  <si>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</si>
  <si>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</si>
  <si>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</si>
  <si>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</si>
  <si>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</si>
  <si>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</si>
  <si>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</si>
  <si>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</si>
  <si>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</si>
  <si>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</si>
  <si>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</si>
  <si>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</si>
  <si>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</si>
  <si>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</si>
  <si>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</si>
  <si>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</si>
  <si>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</si>
  <si>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</si>
  <si>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</si>
  <si>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</si>
  <si>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</si>
  <si>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</si>
  <si>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</si>
  <si>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</si>
  <si>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</si>
  <si>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</si>
  <si>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</si>
  <si>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</si>
  <si>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</si>
  <si>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</si>
  <si>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</si>
  <si>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</si>
  <si>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</si>
  <si>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</si>
  <si>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</si>
  <si>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</si>
  <si>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</si>
  <si>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</si>
  <si>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</si>
  <si>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</si>
  <si>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</si>
  <si>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</si>
  <si>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</si>
  <si>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</si>
  <si>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</si>
  <si>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</si>
  <si>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</si>
  <si>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</si>
  <si>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</si>
  <si>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</si>
  <si>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</si>
  <si>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</si>
  <si>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</si>
  <si>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</si>
  <si>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</si>
  <si>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</si>
  <si>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</si>
  <si>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</si>
  <si>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</si>
  <si>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</si>
  <si>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</si>
  <si>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</si>
  <si>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</si>
  <si>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</si>
  <si>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</si>
  <si>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</si>
  <si>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</si>
  <si>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</si>
  <si>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</si>
  <si>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</si>
  <si>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</si>
  <si>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</si>
  <si>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</si>
  <si>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</si>
  <si>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</si>
  <si>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</si>
  <si>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</si>
  <si>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</si>
  <si>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</si>
  <si>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</si>
  <si>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</si>
  <si>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</si>
  <si>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</si>
  <si>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</si>
  <si>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</si>
  <si>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</si>
  <si>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</si>
  <si>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</si>
  <si>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</si>
  <si>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</si>
  <si>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</si>
  <si>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</si>
  <si>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</si>
  <si>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</si>
  <si>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</si>
  <si>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</si>
  <si>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</si>
  <si>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</si>
  <si>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</si>
  <si>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</si>
  <si>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</si>
  <si>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</si>
  <si>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</si>
  <si>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</si>
  <si>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</si>
  <si>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</si>
  <si>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</si>
  <si>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</si>
  <si>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</si>
  <si>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</si>
  <si>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</si>
  <si>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</si>
  <si>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</si>
  <si>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</si>
  <si>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</si>
  <si>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</si>
  <si>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</si>
  <si>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</si>
  <si>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</si>
  <si>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</si>
  <si>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</si>
  <si>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</si>
  <si>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</si>
  <si>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</si>
  <si>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</si>
  <si>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</si>
  <si>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</si>
  <si>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</si>
  <si>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</si>
  <si>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</si>
  <si>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</si>
  <si>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</si>
  <si>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</si>
  <si>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</si>
  <si>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</si>
  <si>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</si>
  <si>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</si>
  <si>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</si>
  <si>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</si>
  <si>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</si>
  <si>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</si>
  <si>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</si>
  <si>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</si>
  <si>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</si>
  <si>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</si>
  <si>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</si>
  <si>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</si>
  <si>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</si>
  <si>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</si>
  <si>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</si>
  <si>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</si>
  <si>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</si>
  <si>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</si>
  <si>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</si>
  <si>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</si>
  <si>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</si>
  <si>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</si>
  <si>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</si>
  <si>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</si>
  <si>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</si>
  <si>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</si>
  <si>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</si>
  <si>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</si>
  <si>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</si>
  <si>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</si>
  <si>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</si>
  <si>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</si>
  <si>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</si>
  <si>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</si>
  <si>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</si>
  <si>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</si>
  <si>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</si>
  <si>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</si>
  <si>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</si>
  <si>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</si>
  <si>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</si>
  <si>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</si>
  <si>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</si>
  <si>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</si>
  <si>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</si>
  <si>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</si>
  <si>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</si>
  <si>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</si>
  <si>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</si>
  <si>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</si>
  <si>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</si>
  <si>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</si>
  <si>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</si>
  <si>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</si>
  <si>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</si>
  <si>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</si>
  <si>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</si>
  <si>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</si>
  <si>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</si>
  <si>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</si>
  <si>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</si>
  <si>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</si>
  <si>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</si>
  <si>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</si>
  <si>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</si>
  <si>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</si>
  <si>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</si>
  <si>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</si>
  <si>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</si>
  <si>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</si>
  <si>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</si>
  <si>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</si>
  <si>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</si>
  <si>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</si>
  <si>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</si>
  <si>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</si>
  <si>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</si>
  <si>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</si>
  <si>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</si>
  <si>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</si>
  <si>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</si>
  <si>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</si>
  <si>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</si>
  <si>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</si>
  <si>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</si>
  <si>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</si>
  <si>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</si>
  <si>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</si>
  <si>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</si>
  <si>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</si>
  <si>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</si>
  <si>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</si>
  <si>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</si>
  <si>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</si>
  <si>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</si>
  <si>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</si>
  <si>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</si>
  <si>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</si>
  <si>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PCM-20251110-00000489</t>
  </si>
  <si>
    <t xml:space="preserve">team on way need 30 min </t>
  </si>
  <si>
    <t>PCM-20251110-00000552</t>
  </si>
  <si>
    <t xml:space="preserve">team on way need 50 min </t>
  </si>
  <si>
    <t>PCM-20251110-00000584</t>
  </si>
  <si>
    <t xml:space="preserve">team on way need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</si>
  <si>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</si>
  <si>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</si>
  <si>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</si>
  <si>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</si>
  <si>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</si>
  <si>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</si>
  <si>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</si>
  <si>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</si>
  <si>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</si>
  <si>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</si>
  <si>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</si>
  <si>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</si>
  <si>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</si>
  <si>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</si>
  <si>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</si>
  <si>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</si>
  <si>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</si>
  <si>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</si>
  <si>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</si>
  <si>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</si>
  <si>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</si>
  <si>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</si>
  <si>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</si>
  <si>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</si>
  <si>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</si>
  <si>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</si>
  <si>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</si>
  <si>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</si>
  <si>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</si>
  <si>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</si>
  <si>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</si>
  <si>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</si>
  <si>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</si>
  <si>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</si>
  <si>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</si>
  <si>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</si>
  <si>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</si>
  <si>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</si>
  <si>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</si>
  <si>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</si>
  <si>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</si>
  <si>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</si>
  <si>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</si>
  <si>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</si>
  <si>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</si>
  <si>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</si>
  <si>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</si>
  <si>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</si>
  <si>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</si>
  <si>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</si>
  <si>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</si>
  <si>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</si>
  <si>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</si>
  <si>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</si>
  <si>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</si>
  <si>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</si>
  <si>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</si>
  <si>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</si>
  <si>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</si>
  <si>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</si>
  <si>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</si>
  <si>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</si>
  <si>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</si>
  <si>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</si>
  <si>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</si>
  <si>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</si>
  <si>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</si>
  <si>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</si>
  <si>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</si>
  <si>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</si>
  <si>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</si>
  <si>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</si>
  <si>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</si>
  <si>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</si>
  <si>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</si>
  <si>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</si>
  <si>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</si>
  <si>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</si>
  <si>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</si>
  <si>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</si>
  <si>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</si>
  <si>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</si>
  <si>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</si>
  <si>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</si>
  <si>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no PCM</t>
  </si>
  <si>
    <t>Restored by PG</t>
  </si>
  <si>
    <t>PCM-20251110-00000493</t>
  </si>
  <si>
    <t>site access allowed only after 9 am.</t>
  </si>
  <si>
    <t xml:space="preserve"> PCM-20250215-00000830 </t>
  </si>
  <si>
    <t>LTE site still down and  site located in aramco area access issue need special permission</t>
  </si>
  <si>
    <t>PCM-20251110-00000364</t>
  </si>
  <si>
    <t>20 min</t>
  </si>
  <si>
    <t>PCM-20251110-00000479</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</si>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</sst>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9" fillId="9" borderId="9" xfId="0" applyFont="1" applyFill="1" applyBorder="1" applyAlignment="1">
      <alignment horizontal="center" vertical="center" wrapText="1"/>
    </xf>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1" totalsRowShown="0" headerRowDxfId="64" dataDxfId="63" headerRowBorderDxfId="61" tableBorderDxfId="62">
  <autoFilter ref="A1:L10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2" totalsRowShown="0" headerRowDxfId="15" dataDxfId="14" headerRowBorderDxfId="12" tableBorderDxfId="13">
  <autoFilter ref="A1:L17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1" ca="1" si="0">IFERROR(NOW()-F2,"")</f>
        <v>308.39868229166314</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10009</v>
      </c>
      <c r="E3" s="110" t="s">
        <v>39021</v>
      </c>
      <c r="F3" s="111">
        <v>45971.304236111115</v>
      </c>
      <c r="G3" s="112">
        <f t="shared" ca="1" si="0"/>
        <v>4.2872106474533211E-2</v>
      </c>
      <c r="H3" s="111">
        <v>45971.289155092592</v>
      </c>
      <c r="I3" s="109" t="str">
        <f>IFERROR(VLOOKUP(D3,DB!A:F,6,0),"")</f>
        <v>Generator-SG</v>
      </c>
      <c r="J3" s="109" t="str">
        <f>IFERROR(VLOOKUP(D3,DB!A:G,7,0),"")</f>
        <v>Dead</v>
      </c>
      <c r="K3" s="113" t="s">
        <v>39024</v>
      </c>
      <c r="L3" s="114" t="str">
        <f>IFERROR(VLOOKUP(D3,DB!A:I,9,0),"")</f>
        <v>Latis</v>
      </c>
    </row>
    <row r="4" spans="1:15" ht="15" customHeight="1">
      <c r="A4" s="108" t="s">
        <v>39025</v>
      </c>
      <c r="B4" s="109" t="str">
        <f>IFERROR(VLOOKUP(D4,DB!A:K,11,0),"")</f>
        <v>R1</v>
      </c>
      <c r="C4" s="109">
        <v>1</v>
      </c>
      <c r="D4" s="109" t="s">
        <v>13059</v>
      </c>
      <c r="E4" s="110" t="s">
        <v>39021</v>
      </c>
      <c r="F4" s="111">
        <v>45971.332812499997</v>
      </c>
      <c r="G4" s="112">
        <f t="shared" ca="1" si="0"/>
        <v>1.4295717592176516E-2</v>
      </c>
      <c r="H4" s="111">
        <v>45971.327766203707</v>
      </c>
      <c r="I4" s="109" t="str">
        <f>IFERROR(VLOOKUP(D4,DB!A:F,6,0),"")</f>
        <v>SCECO</v>
      </c>
      <c r="J4" s="109" t="str">
        <f>IFERROR(VLOOKUP(D4,DB!A:G,7,0),"")</f>
        <v>Dead</v>
      </c>
      <c r="K4" s="113" t="s">
        <v>39026</v>
      </c>
      <c r="L4" s="114" t="str">
        <f>IFERROR(VLOOKUP(D4,DB!A:I,9,0),"")</f>
        <v>Latis</v>
      </c>
    </row>
    <row r="5" spans="1:15" ht="15" customHeight="1">
      <c r="A5" s="108" t="s">
        <v>39027</v>
      </c>
      <c r="B5" s="109" t="str">
        <f>IFERROR(VLOOKUP(D5,DB!A:K,11,0),"")</f>
        <v>R1</v>
      </c>
      <c r="C5" s="109">
        <v>1</v>
      </c>
      <c r="D5" s="109" t="s">
        <v>13230</v>
      </c>
      <c r="E5" s="110" t="s">
        <v>39021</v>
      </c>
      <c r="F5" s="111">
        <v>45971.344976851855</v>
      </c>
      <c r="G5" s="112">
        <f t="shared" ca="1" si="0"/>
        <v>2.1313657343853265E-3</v>
      </c>
      <c r="H5" s="111">
        <v>45971.340196759258</v>
      </c>
      <c r="I5" s="109" t="str">
        <f>IFERROR(VLOOKUP(D5,DB!A:F,6,0),"")</f>
        <v>SCECO</v>
      </c>
      <c r="J5" s="109" t="str">
        <f>IFERROR(VLOOKUP(D5,DB!A:G,7,0),"")</f>
        <v>Dead</v>
      </c>
      <c r="K5" s="113" t="s">
        <v>39028</v>
      </c>
      <c r="L5" s="114" t="str">
        <f>IFERROR(VLOOKUP(D5,DB!A:I,9,0),"")</f>
        <v>Latis</v>
      </c>
    </row>
    <row r="6" spans="1:15" ht="15" customHeight="1">
      <c r="A6" s="108"/>
      <c r="B6" s="109" t="str">
        <f>IFERROR(VLOOKUP(D6,DB!A:K,11,0),"")</f>
        <v/>
      </c>
      <c r="C6" s="109"/>
      <c r="D6" s="109"/>
      <c r="E6" s="110"/>
      <c r="F6" s="111"/>
      <c r="G6" s="112">
        <f t="shared" ca="1" si="0"/>
        <v>45971.347108217589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45971.347108217589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45971.347108217589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45971.347108217589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45971.347108217589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45971.347108217589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ref="G12:G43" ca="1" si="1">IFERROR(NOW()-F12,"")</f>
        <v>45971.347108217589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45971.347108217589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45971.347108217589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45971.347108217589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45971.347108217589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45971.347108217589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45971.347108217589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45971.347108217589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45971.347108217589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45971.347108217589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45971.347108217589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45971.347108217589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45971.347108217589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45971.347108217589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45971.347108217589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45971.347108217589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45971.347108217589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45971.347108217589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45971.347108217589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45971.347108217589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45971.347108217589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45971.347108217589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45971.347108217589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45971.347108217589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45971.347108217589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45971.347108217589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45971.347108217589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45971.347108217589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45971.347108217589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45971.347108217589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45971.347108217589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45971.347108217589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ref="G44:G75" ca="1" si="2">IFERROR(NOW()-F44,"")</f>
        <v>45971.347108217589</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45971.347108217589</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45971.347108217589</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45971.347108217589</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45971.347108217589</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45971.347108217589</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45971.347108217589</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45971.347108217589</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45971.347108217589</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45971.347108217589</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45971.347108217589</v>
      </c>
      <c r="H54" s="111"/>
      <c r="I54" s="109" t="str">
        <f>IFERROR(VLOOKUP(D54,DB!A:F,6,0),"")</f>
        <v/>
      </c>
      <c r="J54" s="109" t="str">
        <f>IFERROR(VLOOKUP(D54,DB!A:G,7,0),"")</f>
        <v/>
      </c>
      <c r="K54" s="113"/>
      <c r="L54" s="114" t="str">
        <f>IFERROR(VLOOKUP(D54,DB!A:I,9,0),"")</f>
        <v/>
      </c>
    </row>
    <row r="55" spans="1:12" ht="15" customHeight="1">
      <c r="A55" s="117"/>
      <c r="B55" s="118" t="str">
        <f>IFERROR(VLOOKUP(D55,DB!A:K,11,0),"")</f>
        <v/>
      </c>
      <c r="C55" s="118"/>
      <c r="D55" s="118"/>
      <c r="E55" s="119"/>
      <c r="F55" s="120"/>
      <c r="G55" s="121">
        <f t="shared" ca="1" si="2"/>
        <v>45971.347108217589</v>
      </c>
      <c r="H55" s="120"/>
      <c r="I55" s="118" t="str">
        <f>IFERROR(VLOOKUP(D55,DB!A:F,6,0),"")</f>
        <v/>
      </c>
      <c r="J55" s="118" t="str">
        <f>IFERROR(VLOOKUP(D55,DB!A:G,7,0),"")</f>
        <v/>
      </c>
      <c r="K55" s="122"/>
      <c r="L55" s="123" t="str">
        <f>IFERROR(VLOOKUP(D55,DB!A:I,9,0),"")</f>
        <v/>
      </c>
    </row>
  </sheetData>
  <customSheetViews>
    <customSheetView guid="{F6042A99-DD27-4453-835D-0834D95730CC}" filter="1" showAutoFilter="1">
      <pageMargins left="0" right="0" top="0" bottom="0" header="0" footer="0"/>
      <autoFilter ref="B1:M1" xr:uid="{DE337393-C401-4E4B-8C05-8A1D2010FD41}"/>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39029</v>
      </c>
      <c r="N1" s="88" t="s">
        <v>39030</v>
      </c>
      <c r="O1" s="88" t="s">
        <v>39031</v>
      </c>
      <c r="P1" s="88" t="s">
        <v>39032</v>
      </c>
      <c r="Q1" s="88" t="s">
        <v>39033</v>
      </c>
      <c r="R1" s="88" t="s">
        <v>39034</v>
      </c>
      <c r="S1" s="88" t="s">
        <v>39035</v>
      </c>
      <c r="T1" s="88" t="s">
        <v>39036</v>
      </c>
      <c r="U1" s="88" t="s">
        <v>39037</v>
      </c>
      <c r="V1" s="88" t="s">
        <v>39038</v>
      </c>
      <c r="W1" s="88" t="s">
        <v>39039</v>
      </c>
      <c r="X1" s="88" t="s">
        <v>39040</v>
      </c>
      <c r="Y1" s="88" t="s">
        <v>39041</v>
      </c>
      <c r="Z1" s="88" t="s">
        <v>39042</v>
      </c>
      <c r="AA1" s="88" t="s">
        <v>39043</v>
      </c>
      <c r="AB1" s="88" t="s">
        <v>39044</v>
      </c>
      <c r="AC1" s="88" t="s">
        <v>39045</v>
      </c>
      <c r="AD1" s="88" t="s">
        <v>39046</v>
      </c>
      <c r="AE1" s="88" t="s">
        <v>39047</v>
      </c>
      <c r="AF1" s="88" t="s">
        <v>39048</v>
      </c>
      <c r="AG1" s="88" t="s">
        <v>39049</v>
      </c>
      <c r="AH1" s="88" t="s">
        <v>39050</v>
      </c>
      <c r="AI1" s="88" t="s">
        <v>39051</v>
      </c>
      <c r="AJ1" s="88" t="s">
        <v>39052</v>
      </c>
      <c r="AK1" s="88" t="s">
        <v>39053</v>
      </c>
      <c r="AL1" s="88" t="s">
        <v>39054</v>
      </c>
      <c r="AM1" s="88" t="s">
        <v>39055</v>
      </c>
      <c r="AN1" s="88" t="s">
        <v>39056</v>
      </c>
      <c r="AO1" s="88" t="s">
        <v>39057</v>
      </c>
      <c r="AP1" s="88" t="s">
        <v>39058</v>
      </c>
      <c r="AQ1" s="88" t="s">
        <v>39059</v>
      </c>
      <c r="AR1" s="88" t="s">
        <v>39060</v>
      </c>
      <c r="AS1" s="88" t="s">
        <v>39061</v>
      </c>
      <c r="AT1" s="88" t="s">
        <v>39062</v>
      </c>
      <c r="AU1" s="88" t="s">
        <v>39063</v>
      </c>
      <c r="AV1" s="88" t="s">
        <v>39064</v>
      </c>
      <c r="AW1" s="88" t="s">
        <v>39065</v>
      </c>
      <c r="AX1" s="88" t="s">
        <v>39066</v>
      </c>
      <c r="AY1" s="88" t="s">
        <v>39067</v>
      </c>
      <c r="AZ1" s="88" t="s">
        <v>39068</v>
      </c>
      <c r="BA1" s="88" t="s">
        <v>39069</v>
      </c>
      <c r="BB1" s="88" t="s">
        <v>39070</v>
      </c>
      <c r="BC1" s="88" t="s">
        <v>39071</v>
      </c>
      <c r="BD1" s="88" t="s">
        <v>39072</v>
      </c>
      <c r="BE1" s="88" t="s">
        <v>39073</v>
      </c>
      <c r="BF1" s="88" t="s">
        <v>39074</v>
      </c>
      <c r="BG1" s="88" t="s">
        <v>39075</v>
      </c>
      <c r="BH1" s="88" t="s">
        <v>39076</v>
      </c>
      <c r="BI1" s="88" t="s">
        <v>39077</v>
      </c>
      <c r="BJ1" s="88" t="s">
        <v>39078</v>
      </c>
      <c r="BK1" s="88" t="s">
        <v>39079</v>
      </c>
      <c r="BL1" s="88" t="s">
        <v>39080</v>
      </c>
      <c r="BM1" s="88" t="s">
        <v>39081</v>
      </c>
      <c r="BN1" s="88" t="s">
        <v>39082</v>
      </c>
      <c r="BO1" s="88" t="s">
        <v>39083</v>
      </c>
      <c r="BP1" s="88" t="s">
        <v>39084</v>
      </c>
      <c r="BQ1" s="88" t="s">
        <v>39085</v>
      </c>
      <c r="BR1" s="88" t="s">
        <v>39086</v>
      </c>
      <c r="BS1" s="88" t="s">
        <v>39087</v>
      </c>
      <c r="BT1" s="88" t="s">
        <v>39088</v>
      </c>
      <c r="BU1" s="88" t="s">
        <v>39089</v>
      </c>
      <c r="BV1" s="88" t="s">
        <v>39090</v>
      </c>
      <c r="BW1" s="88" t="s">
        <v>39091</v>
      </c>
      <c r="BX1" s="88" t="s">
        <v>39092</v>
      </c>
      <c r="BY1" s="88" t="s">
        <v>39093</v>
      </c>
      <c r="BZ1" s="88" t="s">
        <v>39094</v>
      </c>
      <c r="CA1" s="88" t="s">
        <v>39095</v>
      </c>
      <c r="CB1" s="88" t="s">
        <v>39096</v>
      </c>
      <c r="CC1" s="88" t="s">
        <v>39097</v>
      </c>
      <c r="CD1" s="88" t="s">
        <v>39098</v>
      </c>
      <c r="CE1" s="88" t="s">
        <v>39099</v>
      </c>
      <c r="CF1" s="88" t="s">
        <v>39100</v>
      </c>
      <c r="CG1" s="88" t="s">
        <v>39101</v>
      </c>
      <c r="CH1" s="88" t="s">
        <v>39102</v>
      </c>
      <c r="CI1" s="88" t="s">
        <v>39103</v>
      </c>
      <c r="CJ1" s="88" t="s">
        <v>39104</v>
      </c>
    </row>
    <row r="2" spans="1:88" s="68" customFormat="1" ht="31.5" customHeight="1">
      <c r="A2" s="61" t="s">
        <v>39105</v>
      </c>
      <c r="B2" s="61" t="s">
        <v>27</v>
      </c>
      <c r="C2" s="61">
        <v>1</v>
      </c>
      <c r="D2" s="61" t="s">
        <v>19542</v>
      </c>
      <c r="E2" s="85" t="s">
        <v>39106</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t="shared" ref="G3:G6" ca="1" si="0">IFERROR(NOW()-F3,"-")</f>
        <v>146.3472702546278</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6" t="s">
        <v>39111</v>
      </c>
      <c r="B4" s="18" t="str">
        <f>IFERROR(VLOOKUP(D4,DB!A:K,11,0),"")</f>
        <v>R2</v>
      </c>
      <c r="C4" s="18">
        <v>1</v>
      </c>
      <c r="D4" s="18" t="s">
        <v>21480</v>
      </c>
      <c r="E4" s="103" t="s">
        <v>39021</v>
      </c>
      <c r="F4" s="104">
        <v>45971.188437500001</v>
      </c>
      <c r="G4" s="105">
        <f t="shared" ca="1" si="0"/>
        <v>0.15867071758839302</v>
      </c>
      <c r="H4" s="104">
        <v>45971.070914351854</v>
      </c>
      <c r="I4" s="18" t="str">
        <f>IFERROR(VLOOKUP(D4,DB!A:F,6,0),"")</f>
        <v>SCECO</v>
      </c>
      <c r="J4" s="18" t="str">
        <f>IFERROR(VLOOKUP(D4,DB!A:G,7,0),"")</f>
        <v>In progress</v>
      </c>
      <c r="K4" s="19" t="s">
        <v>39112</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39113</v>
      </c>
      <c r="B5" s="18" t="str">
        <f>IFERROR(VLOOKUP(D5,DB!A:K,11,0),"")</f>
        <v>R2</v>
      </c>
      <c r="C5" s="18">
        <v>1</v>
      </c>
      <c r="D5" s="18" t="s">
        <v>25972</v>
      </c>
      <c r="E5" s="103"/>
      <c r="F5" s="104"/>
      <c r="G5" s="105">
        <f t="shared" ca="1" si="0"/>
        <v>45971.347108217589</v>
      </c>
      <c r="H5" s="104">
        <v>45971.269837962966</v>
      </c>
      <c r="I5" s="18" t="str">
        <f>IFERROR(VLOOKUP(D5,DB!A:F,6,0),"")</f>
        <v>SCECO</v>
      </c>
      <c r="J5" s="18" t="str">
        <f>IFERROR(VLOOKUP(D5,DB!A:G,7,0),"")</f>
        <v>Vandalized</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39115</v>
      </c>
      <c r="B6" s="18" t="str">
        <f>IFERROR(VLOOKUP(D6,DB!A:K,11,0),"")</f>
        <v>R2</v>
      </c>
      <c r="C6" s="18">
        <v>1</v>
      </c>
      <c r="D6" s="18" t="s">
        <v>12914</v>
      </c>
      <c r="E6" s="103" t="s">
        <v>39021</v>
      </c>
      <c r="F6" s="104">
        <v>45971.306087962963</v>
      </c>
      <c r="G6" s="105">
        <f t="shared" ca="1" si="0"/>
        <v>4.1020254626346286E-2</v>
      </c>
      <c r="H6" s="104">
        <v>45971.300138888888</v>
      </c>
      <c r="I6" s="18" t="str">
        <f>IFERROR(VLOOKUP(D6,DB!A:F,6,0),"")</f>
        <v>SCECO</v>
      </c>
      <c r="J6" s="18" t="str">
        <f>IFERROR(VLOOKUP(D6,DB!A:G,7,0),"")</f>
        <v>Dead</v>
      </c>
      <c r="K6" s="19" t="s">
        <v>39116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45971.347108217589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45971.347108217589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45971.347108217589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45971.347108217589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45971.347108217589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45971.347108217589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45971.347108217589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45971.347108217589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45971.347108217589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45971.347108217589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45971.347108217589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45971.347108217589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45971.347108217589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45971.347108217589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45971.347108217589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45971.347108217589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45971.347108217589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45971.347108217589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45971.347108217589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45971.347108217589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45971.347108217589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45971.347108217589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45971.347108217589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45971.347108217589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45971.347108217589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45971.347108217589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45971.347108217589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45971.347108217589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45971.347108217589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45971.347108217589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45971.347108217589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45971.347108217589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45971.347108217589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45971.347108217589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45971.347108217589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45971.347108217589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45971.347108217589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45971.347108217589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45971.347108217589</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1"/>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ca="1">IFERROR(NOW()-F2,"-")</f>
        <v>45971.347107870373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ca="1">IFERROR(NOW()-F3,"-")</f>
        <v>45971.347107870373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12" ca="1" si="0">IFERROR(NOW()-F4,"-")</f>
        <v>45971.347108217589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45971.347108217589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45971.347108217589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45971.347108217589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45971.347108217589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45971.347108217589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45971.347108217589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45971.347108217589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45971.347108217589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ref="G13:G76" ca="1" si="1">IFERROR(NOW()-F13,"-")</f>
        <v>45971.347108217589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45971.347108217589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45971.347108217589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45971.347108217589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45971.347108217589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45971.347108217589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45971.347108217589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45971.347108217589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45971.347108217589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45971.347108217589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45971.347108217589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45971.347108217589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45971.347108217589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45971.347108217589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45971.347108217589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45971.347108217589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45971.347108217589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45971.347108217589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45971.347108217589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45971.347108217589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45971.347108217589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45971.347108217589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45971.347108217589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45971.347108217589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45971.347108217589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45971.347108217589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45971.347108217589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45971.347108217589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45971.347108217589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45971.347108217589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45971.347108217589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45971.347108217589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45971.347108217589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45971.347108217589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45971.347108217589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45971.347108217589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45971.347108217589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45971.347108217589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45971.347108217589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45971.347108217589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45971.347108217589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45971.347108217589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45971.347108217589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45971.347108217589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45971.347108217589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45971.347108217589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45971.347108217589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45971.347108217589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45971.347108217589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45971.347108217589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45971.347108217589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45971.347108217589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45971.347108217589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45971.347108217589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45971.347108217589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45971.347108217589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45971.347108217589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45971.347108217589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45971.347108217589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45971.347108217589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45971.347108217589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45971.347108217589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45971.347108217589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45971.347108217589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ref="G77:G140" ca="1" si="2">IFERROR(NOW()-F77,"-")</f>
        <v>45971.347108217589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45971.347108217589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45971.347108217589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45971.347108217589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45971.347108217589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45971.347108217589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45971.347108217589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45971.347108217589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45971.347108217589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45971.347108217589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45971.347108217589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45971.347108217589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45971.347108217589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45971.347108217589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45971.347108217589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45971.347108217589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45971.347108217589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45971.347108217589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45971.347108217589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45971.347108217589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45971.347108217589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45971.347108217589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45971.347108217589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45971.347108217589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45971.347108217589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45971.347108217589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45971.347108217589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45971.347108217589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45971.347108217589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45971.347108217589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45971.347108217589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45971.347108217589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45971.347108217589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45971.347108217589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45971.347108217589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45971.347108217589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45971.347108217589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45971.347108217589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45971.347108217589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45971.347108217589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45971.347108217589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45971.347108217589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45971.347108217589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45971.347108217589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45971.347108217589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45971.347108217589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45971.347108217589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45971.347108217589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45971.347108217589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45971.347108217589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45971.347108217589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45971.347108217589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45971.347108217589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45971.347108217589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45971.347108217589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45971.347108217589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45971.347108217589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45971.347108217589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45971.347108217589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45971.347108217589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45971.347108217589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45971.347108217589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45971.347108217589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45971.347108217589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ref="G141:G204" ca="1" si="3">IFERROR(NOW()-F141,"-")</f>
        <v>45971.347108217589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45971.347108217589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45971.347108217589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45971.347108217589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45971.347108217589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45971.347108217589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45971.347108217589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45971.347108217589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45971.347108217589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45971.347108217589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45971.347108217589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45971.347108217589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45971.347108217589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45971.347108217589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45971.347108217589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45971.347108217589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45971.347108217589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45971.347108217589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45971.347108217589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45971.347108217589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45971.347108217589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45971.347108217589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45971.347108217589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45971.347108217589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45971.347108217589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45971.347108217589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45971.347108217589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45971.347108217589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45971.347108217589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45971.347108217589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45971.347108217589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45971.347108217589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45971.347108217589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45971.347108217589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45971.347108217589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45971.347108217589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45971.347108217589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45971.347108217589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45971.347108217589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45971.347108217589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45971.347108217589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45971.347108217589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45971.347108217589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45971.347108217589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45971.347108217589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45971.347108217589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45971.347108217589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45971.347108217589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45971.347108217589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45971.347108217589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45971.347108217589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45971.347108217589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45971.347108217589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45971.347108217589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45971.347108217589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45971.347108217589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45971.347108217589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45971.347108217589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45971.347108217589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45971.347108217589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45971.347108217589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45971.347108217589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45971.347108217589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45971.347108217589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ref="G205:G268" ca="1" si="4">IFERROR(NOW()-F205,"-")</f>
        <v>45971.347108217589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45971.347108217589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45971.347108217589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45971.347108217589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45971.347108217589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45971.347108217589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45971.347108217589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45971.347108217589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45971.347108217589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45971.347108217589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45971.347108217589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45971.347108217589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45971.347108217589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45971.347108217589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45971.347108217589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45971.347108217589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45971.347108217589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45971.347108217589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45971.347108217589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45971.347108217589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45971.347108217589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45971.347108217589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45971.347108217589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45971.347108217589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45971.347108217589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45971.347108217589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45971.347108217589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45971.347108217589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45971.347108217589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45971.347108217589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45971.347108217589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45971.347108217589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45971.347108217589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45971.347108217589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45971.347108217589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45971.347108217589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45971.347108217589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45971.347108217589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45971.347108217589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45971.347108217589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45971.347108217589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45971.347108217589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45971.347108217589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45971.347108217589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45971.347108217589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45971.347108217589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45971.347108217589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45971.347108217589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45971.347108217589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45971.347108217589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45971.347108217589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45971.347108217589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45971.347108217589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45971.347108217589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45971.347108217589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45971.347108217589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45971.347108217589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45971.347108217589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45971.347108217589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45971.347108217589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45971.347108217589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45971.347108217589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45971.347108217589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45971.347108217589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ref="G269:G332" ca="1" si="5">IFERROR(NOW()-F269,"-")</f>
        <v>45971.347108217589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45971.347108217589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45971.347108217589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45971.347108217589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45971.347108217589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45971.347108217589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45971.347108217589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45971.347108217589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45971.347108217589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45971.347108217589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45971.347108217589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45971.347108217589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45971.347108217589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45971.347108217589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45971.347108217589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45971.347108217589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45971.347108217589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45971.347108217589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45971.347108217589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45971.347108217589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45971.347108217589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45971.347108217589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45971.347108217589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45971.347108217589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45971.347108217589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45971.347108217589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45971.347108217589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45971.347108217589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45971.347108217589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45971.347108217589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45971.347108217589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45971.347108217589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45971.347108217589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45971.347108217589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45971.347108217589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45971.347108217589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45971.347108217589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45971.347108217589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45971.347108217589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45971.347108217589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45971.347108217589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45971.347108217589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45971.347108217589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45971.347108217589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45971.347108217589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45971.347108217589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45971.347108217589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45971.347108217589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45971.347108217589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45971.347108217589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45971.347108217589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45971.347108217589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45971.347108217589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45971.347108217589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45971.347108217589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45971.347108217589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45971.347108217589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45971.347108217589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45971.347108217589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45971.347108217589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45971.347108217589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45971.347108217589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45971.347108217589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45971.347108217589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ref="G333:G396" ca="1" si="6">IFERROR(NOW()-F333,"-")</f>
        <v>45971.347108217589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45971.347108217589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45971.347108217589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45971.347108217589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45971.347108217589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45971.347108217589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45971.347108217589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45971.347108217589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45971.347108217589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45971.347108217589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45971.347108217589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45971.347108217589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45971.347108217589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45971.347108217589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45971.347108217589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45971.347108217589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45971.347108217589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45971.347108217589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45971.347108217589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45971.347108217589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45971.347108217589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45971.347108217589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45971.347108217589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45971.347108217589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45971.347108217589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45971.347108217589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45971.347108217589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45971.347108217589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45971.347108217589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45971.347108217589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45971.347108217589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45971.347108217589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45971.347108217589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45971.347108217589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45971.347108217589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45971.347108217589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45971.347108217589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45971.347108217589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45971.347108217589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45971.347108217589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45971.347108217589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45971.347108217589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45971.347108217589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45971.347108217589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45971.347108217589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45971.347108217589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45971.347108217589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45971.347108217589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45971.347108217589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45971.347108217589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45971.347108217589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45971.347108217589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45971.347108217589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45971.347108217589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45971.347108217589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45971.347108217589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45971.347108217589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45971.347108217589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45971.347108217589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45971.347108217589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45971.347108217589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45971.347108217589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45971.347108217589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45971.347108217589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ref="G397:G460" ca="1" si="7">IFERROR(NOW()-F397,"-")</f>
        <v>45971.347108217589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45971.347108217589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45971.347108217589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45971.347108217589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45971.347108217589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45971.347108217589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45971.347108217589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45971.347108217589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45971.347108217589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45971.347108217589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45971.347108217589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45971.347108217589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45971.347108217589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45971.347108217589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45971.347108217589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45971.347108217589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45971.347108217589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45971.347108217589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45971.347108217589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45971.347108217589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45971.347108217589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45971.347108217589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45971.347108217589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45971.347108217589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45971.347108217589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45971.347108217589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45971.347108217589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45971.347108217589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45971.347108217589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45971.347108217589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45971.347108217589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45971.347108217589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45971.347108217589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45971.347108217589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45971.347108217589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45971.347108217589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45971.347108217589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45971.347108217589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45971.347108217589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45971.347108217589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45971.347108217589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45971.347108217589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45971.347108217589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45971.347108217589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45971.347108217589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45971.347108217589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45971.347108217589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45971.347108217589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45971.347108217589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45971.347108217589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45971.347108217589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45971.347108217589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45971.347108217589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45971.347108217589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45971.347108217589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45971.347108217589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45971.347108217589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45971.347108217589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45971.347108217589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45971.347108217589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45971.347108217589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45971.347108217589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45971.347108217589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45971.347108217589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ref="G461:G524" ca="1" si="8">IFERROR(NOW()-F461,"-")</f>
        <v>45971.347108217589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45971.347108217589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45971.347108217589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45971.347108217589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45971.347108217589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45971.347108217589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45971.347108217589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45971.347108217589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45971.347108217589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45971.347108217589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45971.347108217589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45971.347108217589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45971.347108217589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45971.347108217589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45971.347108217589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45971.347108217589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45971.347108217589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45971.347108217589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45971.347108217589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45971.347108217589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45971.347108217589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45971.347108217589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45971.347108217589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45971.347108217589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45971.347108217589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45971.347108217589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45971.347108217589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45971.347108217589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45971.347108217589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45971.347108217589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45971.347108217589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45971.347108217589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45971.347108217589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45971.347108217589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45971.347108217589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45971.347108217589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45971.347108217589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45971.347108217589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45971.347108217589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45971.347108217589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45971.347108217589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45971.347108217589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45971.347108217589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45971.347108217589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45971.347108217589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45971.347108217589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45971.347108217589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45971.347108217589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45971.347108217589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45971.347108217589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45971.347108217589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45971.347108217589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45971.347108217589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45971.347108217589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45971.347108217589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45971.347108217589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45971.347108217589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45971.347108217589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45971.347108217589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45971.347108217589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45971.347108217589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45971.347108217589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45971.347108217589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45971.347108217589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ref="G525:G588" ca="1" si="9">IFERROR(NOW()-F525,"-")</f>
        <v>45971.347108217589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45971.347108217589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45971.347108217589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45971.347108217589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45971.347108217589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45971.347108217589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45971.347108217589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45971.347108217589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45971.347108217589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45971.347108217589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45971.347108217589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45971.347108217589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45971.347108217589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45971.347108217589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45971.347108217589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45971.347108217589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45971.347108217589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45971.347108217589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45971.347108217589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45971.347108217589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45971.347108217589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45971.347108217589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45971.347108217589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45971.347108217589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45971.347108217589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45971.347108217589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45971.347108217589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45971.347108217589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45971.347108217589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45971.347108217589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45971.347108217589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45971.347108217589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45971.347108217589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45971.347108217589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45971.347108217589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45971.347108217589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45971.347108217589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45971.347108217589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45971.347108217589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45971.347108217589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45971.347108217589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45971.347108217589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45971.347108217589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45971.347108217589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45971.347108217589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45971.347108217589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45971.347108217589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45971.347108217589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45971.347108217589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45971.347108217589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45971.347108217589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45971.347108217589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45971.347108217589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45971.347108217589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45971.347108217589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45971.347108217589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45971.347108217589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45971.347108217589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45971.347108217589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45971.347108217589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45971.347108217589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45971.347108217589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45971.347108217589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45971.347108217589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ref="G589:G652" ca="1" si="10">IFERROR(NOW()-F589,"-")</f>
        <v>45971.347108217589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45971.347108217589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45971.347108217589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45971.347108217589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45971.347108217589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45971.347108217589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45971.347108217589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45971.347108217589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45971.347108217589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45971.347108217589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45971.347108217589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45971.347108217589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45971.347108217589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45971.347108217589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45971.347108217589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45971.347108217589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45971.347108217589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45971.347108217589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45971.347108217589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45971.347108217589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45971.347108217589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45971.347108217589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45971.347108217589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45971.347108217589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45971.347108217589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45971.347108217589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45971.347108217589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45971.347108217589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45971.347108217589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45971.347108217589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45971.347108217589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45971.347108217589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45971.347108217589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45971.347108217589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45971.347108217589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45971.347108217589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45971.347108217589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45971.347108217589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45971.347108217589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45971.347108217589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45971.347108217589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45971.347108217589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45971.347108217589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45971.347108217589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45971.347108217589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45971.347108217589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45971.347108217589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45971.347108217589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45971.347108217589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45971.347108217589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45971.347108217589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45971.347108217589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45971.347108217589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45971.347108217589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45971.347108217589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45971.347108217589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45971.347108217589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45971.347108217589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45971.347108217589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45971.347108217589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45971.347108217589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45971.347108217589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45971.347108217589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45971.347108217589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ref="G653:G716" ca="1" si="11">IFERROR(NOW()-F653,"-")</f>
        <v>45971.347108217589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45971.347108217589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45971.347108217589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45971.347108217589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45971.347108217589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45971.347108217589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45971.347108217589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45971.347108217589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45971.347108217589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45971.347108217589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45971.347108217589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45971.347108217589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45971.347108217589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45971.347108217589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45971.347108217589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45971.347108217589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45971.347108217589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45971.347108217589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45971.347108217589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45971.347108217589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45971.347108217589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45971.347108217589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45971.347108217589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45971.347108217589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45971.347108217589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45971.347108217589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45971.347108217589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45971.347108217589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45971.347108217589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45971.347108217589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45971.347108217589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45971.347108217589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45971.347108217589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45971.347108217589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45971.347108217589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45971.347108217589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45971.347108217589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45971.347108217589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45971.347108217589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45971.347108217589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45971.347108217589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45971.347108217589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45971.347108217589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45971.347108217589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45971.347108217589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45971.347108217589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45971.347108217589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45971.347108217589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45971.347108217589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45971.347108217589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45971.347108217589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45971.347108217589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45971.347108217589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45971.347108217589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45971.347108217589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45971.347108217589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45971.347108217589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45971.347108217589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45971.347108217589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45971.347108217589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45971.347108217589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45971.347108217589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45971.347108217589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45971.347108217589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ref="G717:G780" ca="1" si="12">IFERROR(NOW()-F717,"-")</f>
        <v>45971.347108217589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45971.347108217589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45971.347108217589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45971.347108217589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45971.347108217589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45971.347108217589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45971.347108217589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45971.347108217589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45971.347108217589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45971.347108217589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45971.347108217589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45971.347108217589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45971.347108217589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45971.347108217589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45971.347108217589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45971.347108217589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45971.347108217589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45971.347108217589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45971.347108217589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45971.347108217589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45971.347108217589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45971.347108217589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45971.347108217589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45971.347108217589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45971.347108217589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45971.347108217589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45971.347108217589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45971.347108217589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45971.347108217589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45971.347108217589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45971.347108217589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45971.347108217589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45971.347108217589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45971.347108217589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45971.347108217589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45971.347108217589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45971.347108217589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45971.347108217589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45971.347108217589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45971.347108217589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45971.347108217589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45971.347108217589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45971.347108217589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45971.347108217589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45971.347108217589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45971.347108217589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45971.347108217589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45971.347108217589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45971.347108217589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45971.347108217589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45971.347108217589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45971.347108217589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45971.347108217589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45971.347108217589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45971.347108217589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45971.347108217589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45971.347108217589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45971.347108217589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45971.347108217589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45971.347108217589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45971.347108217589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45971.347108217589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45971.347108217589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45971.347108217589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ref="G781:G844" ca="1" si="13">IFERROR(NOW()-F781,"-")</f>
        <v>45971.347108217589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45971.347108217589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45971.347108217589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45971.347108217589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45971.347108217589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45971.347108217589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45971.347108217589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45971.347108217589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45971.347108217589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45971.347108217589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45971.347108217589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45971.347108217589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45971.347108217589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45971.347108217589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45971.347108217589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45971.347108217589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45971.347108217589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45971.347108217589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45971.347108217589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45971.347108217589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45971.347108217589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45971.347108217589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45971.347108217589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45971.347108217589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45971.347108217589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45971.347108217589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45971.347108217589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45971.347108217589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45971.347108217589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45971.347108217589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45971.347108217589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45971.347108217589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45971.347108217589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45971.347108217589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45971.347108217589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45971.347108449074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45971.347108449074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45971.347108449074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45971.347108449074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45971.347108449074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45971.347108449074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45971.347108449074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45971.347108449074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45971.347108449074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45971.347108449074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45971.347108449074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45971.347108449074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45971.347108449074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45971.347108449074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45971.347108449074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45971.347108449074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45971.347108449074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45971.347108449074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45971.347108449074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45971.347108449074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45971.347108449074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45971.347108449074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45971.347108449074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45971.347108449074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45971.347108449074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45971.347108449074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45971.347108449074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45971.347108449074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45971.347108449074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ref="G845:G908" ca="1" si="14">IFERROR(NOW()-F845,"-")</f>
        <v>45971.347108449074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45971.347108449074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45971.347108449074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45971.347108449074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45971.347108449074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45971.347108449074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45971.347108449074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45971.347108449074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45971.347108449074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45971.347108449074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45971.347108449074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45971.347108449074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45971.347108449074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45971.347108449074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45971.347108449074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45971.347108449074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45971.347108449074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45971.347108449074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45971.347108449074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45971.347108449074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45971.347108449074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45971.347108449074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45971.347108449074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45971.347108449074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45971.347108449074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45971.347108449074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45971.347108449074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45971.347108449074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45971.347108449074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45971.347108449074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45971.347108449074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45971.347108449074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45971.347108449074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45971.347108449074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45971.347108449074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45971.347108449074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45971.347108449074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45971.347108449074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45971.347108449074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45971.347108449074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45971.347108449074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45971.347108449074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45971.347108449074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45971.347108449074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45971.347108449074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45971.347108449074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45971.347108449074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45971.347108449074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45971.347108449074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45971.347108449074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45971.347108449074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45971.347108449074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45971.347108449074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45971.347108449074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45971.347108449074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45971.347108449074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45971.347108449074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45971.347108449074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45971.347108449074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45971.347108449074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45971.347108449074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45971.347108449074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45971.347108449074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45971.347108449074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ref="G909:G972" ca="1" si="15">IFERROR(NOW()-F909,"-")</f>
        <v>45971.347108449074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45971.347108449074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45971.347108449074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45971.347108449074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45971.347108449074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45971.347108449074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45971.347108449074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45971.347108449074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45971.347108449074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45971.347108449074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45971.347108449074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45971.347108449074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45971.347108449074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45971.347108449074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45971.347108449074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45971.347108449074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45971.347108449074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45971.347108449074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45971.347108449074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45971.347108449074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45971.347108449074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45971.347108449074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45971.347108449074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45971.347108449074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45971.347108449074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45971.347108449074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45971.347108449074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45971.347108449074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45971.347108449074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45971.347108449074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45971.347108449074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45971.347108449074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45971.347108449074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45971.347108449074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45971.347108449074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45971.347108449074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45971.347108449074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45971.347108449074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45971.347108449074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45971.347108449074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45971.347108449074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45971.347108449074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45971.347108449074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45971.347108449074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45971.347108449074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45971.347108449074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45971.347108449074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45971.347108449074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45971.347108449074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45971.347108449074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45971.347108449074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45971.347108449074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45971.347108449074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45971.347108449074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45971.347108449074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45971.347108449074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45971.347108449074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45971.347108449074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45971.347108449074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45971.347108449074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45971.347108449074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45971.347108449074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45971.347108449074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45971.347108449074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ref="G973:G1036" ca="1" si="16">IFERROR(NOW()-F973,"-")</f>
        <v>45971.347108449074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45971.347108449074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45971.347108449074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45971.347108449074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45971.347108449074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45971.347108449074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45971.347108449074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45971.347108449074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45971.347108449074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45971.347108449074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45971.347108449074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45971.347108449074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45971.347108449074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45971.347108449074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45971.347108449074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45971.347108449074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45971.347108449074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45971.347108449074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45971.347108449074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45971.347108449074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45971.347108449074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45971.347108449074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45971.347108449074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45971.347108449074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45971.347108449074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45971.347108449074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45971.347108449074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45971.347108449074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45971.347108449074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45971.347108449074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45971.347108449074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45971.347108449074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45971.347108449074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45971.347108449074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45971.347108449074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45971.347108449074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45971.347108449074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45971.347108449074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45971.347108449074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45971.347108449074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45971.347108449074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45971.347108449074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45971.347108449074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45971.347108449074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45971.347108449074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45971.347108449074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45971.347108449074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45971.347108449074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45971.347108449074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45971.347108449074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45971.347108449074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45971.347108449074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45971.347108449074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45971.347108449074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45971.347108449074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45971.347108449074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45971.347108449074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45971.347108449074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45971.347108449074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45971.347108449074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45971.347108449074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45971.347108449074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45971.347108449074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45971.347108449074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ref="G1037:G1051" ca="1" si="17">IFERROR(NOW()-F1037,"-")</f>
        <v>45971.347108449074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45971.347108449074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45971.347108449074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45971.347108449074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45971.347108449074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45971.347108449074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45971.347108449074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45971.347108449074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45971.347108449074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45971.347108449074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45971.347108449074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45971.347108449074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45971.347108449074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45971.347108449074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45971.347108449074</v>
      </c>
      <c r="H1051" s="22"/>
      <c r="I1051" s="19" t="str">
        <f>IFERROR(VLOOKUP(D1051,DB!A:F,6,0),"")</f>
        <v/>
      </c>
      <c r="J1051" s="18" t="str">
        <f>IFERROR(VLOOKUP(D1051,DB!A:G,7,0),"")</f>
        <v/>
      </c>
      <c r="K1051" s="45"/>
      <c r="L1051" s="23" t="str">
        <f>IFERROR(VLOOKUP(D1051,DB!A:I,9,0),"")</f>
        <v/>
      </c>
    </row>
  </sheetData>
  <dataValidations count="2">
    <dataValidation allowBlank="1" showInputMessage="1" showErrorMessage="1" sqref="E1" xr:uid="{5914219A-CB83-432D-936A-CC0CB6F3982A}"/>
    <dataValidation type="list" allowBlank="1" showInputMessage="1" showErrorMessage="1" sqref="E2:E10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39117</v>
      </c>
      <c r="B2" s="92" t="str">
        <f>IFERROR(VLOOKUP(D2,DB!A:K,11,0),"")</f>
        <v>R4</v>
      </c>
      <c r="C2" s="94">
        <v>1</v>
      </c>
      <c r="D2" s="92" t="s">
        <v>35092</v>
      </c>
      <c r="E2" s="95" t="s">
        <v>39021</v>
      </c>
      <c r="F2" s="96">
        <v>45703.480717592596</v>
      </c>
      <c r="G2" s="97">
        <f t="shared" ref="G2" ca="1" si="0">IFERROR(NOW()-F2,"")</f>
        <v>267.86639062499307</v>
      </c>
      <c r="H2" s="96">
        <v>45703.474768518521</v>
      </c>
      <c r="I2" s="96" t="str">
        <f>IFERROR(VLOOKUP(D2,DB!A:F,6,0),"")</f>
        <v>SCECO</v>
      </c>
      <c r="J2" s="96" t="str">
        <f>IFERROR(VLOOKUP(D2,DB!A:G,7,0),"")</f>
        <v>Dead</v>
      </c>
      <c r="K2" s="98" t="s">
        <v>39118</v>
      </c>
      <c r="L2" s="92" t="str">
        <f>IFERROR(VLOOKUP(D2,DB!A:I,9,0),"")</f>
        <v>Latis</v>
      </c>
    </row>
    <row r="3" spans="1:16" ht="15" customHeight="1">
      <c r="A3" s="135" t="s">
        <v>39119</v>
      </c>
      <c r="B3" s="135" t="str">
        <f>IFERROR(VLOOKUP(D3,DB!A:K,11,0),"")</f>
        <v>R4</v>
      </c>
      <c r="C3" s="94">
        <v>2</v>
      </c>
      <c r="D3" s="92" t="s">
        <v>38895</v>
      </c>
      <c r="E3" s="95" t="s">
        <v>39021</v>
      </c>
      <c r="F3" s="96">
        <v>45971.236111111109</v>
      </c>
      <c r="G3" s="97">
        <f ca="1">IFERROR(NOW()-F3,"")</f>
        <v>0.11099675926379859</v>
      </c>
      <c r="H3" s="96">
        <v>45971.226446759261</v>
      </c>
      <c r="I3" s="135" t="str">
        <f>IFERROR(VLOOKUP(D3,DB!A:F,6,0),"")</f>
        <v>Generator-SG</v>
      </c>
      <c r="J3" s="135" t="str">
        <f>IFERROR(VLOOKUP(D3,DB!A:G,7,0),"")</f>
        <v>Vandalized</v>
      </c>
      <c r="K3" s="98" t="s">
        <v>39120</v>
      </c>
      <c r="L3" s="92" t="str">
        <f>IFERROR(VLOOKUP(D3,DB!A:I,9,0),"")</f>
        <v>Latis</v>
      </c>
    </row>
    <row r="4" spans="1:16" ht="15" customHeight="1">
      <c r="A4" s="135" t="s">
        <v>39121</v>
      </c>
      <c r="B4" s="135" t="str">
        <f>IFERROR(VLOOKUP(D4,DB!A:K,11,0),"")</f>
        <v>R4</v>
      </c>
      <c r="C4" s="94">
        <v>1</v>
      </c>
      <c r="D4" s="92" t="s">
        <v>37310</v>
      </c>
      <c r="E4" s="95" t="s">
        <v>39021</v>
      </c>
      <c r="F4" s="96">
        <v>45971.29791666667</v>
      </c>
      <c r="G4" s="97">
        <f ca="1">IFERROR(NOW()-F4,"")</f>
        <v>4.9191203703230713E-2</v>
      </c>
      <c r="H4" s="96">
        <v>45971.291875000003</v>
      </c>
      <c r="I4" s="135" t="str">
        <f>IFERROR(VLOOKUP(D4,DB!A:F,6,0),"")</f>
        <v>SCECO</v>
      </c>
      <c r="J4" s="135" t="str">
        <f>IFERROR(VLOOKUP(D4,DB!A:G,7,0),"")</f>
        <v>Dead</v>
      </c>
      <c r="K4" s="98" t="s">
        <v>39122</v>
      </c>
      <c r="L4" s="92" t="str">
        <f>IFERROR(VLOOKUP(D4,DB!A:I,9,0),"")</f>
        <v>Latis</v>
      </c>
    </row>
    <row r="5" spans="1:16" ht="15" customHeight="1">
      <c r="A5" s="135"/>
      <c r="B5" s="135" t="str">
        <f>IFERROR(VLOOKUP(D5,DB!A:K,11,0),"")</f>
        <v/>
      </c>
      <c r="C5" s="94"/>
      <c r="D5" s="92"/>
      <c r="E5" s="95"/>
      <c r="F5" s="96"/>
      <c r="G5" s="97">
        <f ca="1">IFERROR(NOW()-F5,"")</f>
        <v>45971.347107870373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45971.347107870373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45971.347107870373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45971.347107870373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45971.347107870373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45971.347107870373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45971.347107870373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45971.347107870373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45971.347107870373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45971.347107870373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45971.347107870373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45971.347107870373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45971.347107870373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45971.347107870373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45971.347107870373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45971.347107870373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45971.347107870373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45971.347107870373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45971.347107870373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45971.347107870373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45971.347107870373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45971.347107870373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45971.347107870373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45971.347107870373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45971.347107870373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45971.347107870373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45971.347107870373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45971.347107870373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45971.347107870373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45971.347107870373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45971.347107870373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45971.347107870373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45971.347107870373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45971.347107870373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45971.347107870373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45971.347107870373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45971.347107870373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45971.347107870373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45971.347107870373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45971.347107870373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45971.347107870373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45971.347107870373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45971.347107870373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45971.347107870373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45971.347107870373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45971.347107870373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45971.347107870373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45971.347107870373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45971.347107870373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45971.347107870373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45971.347107870373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45971.347107870373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45971.347107870373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45971.347107870373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45971.347107870373</v>
      </c>
      <c r="H59" s="96"/>
      <c r="I59" s="135" t="str">
        <f>IFERROR(VLOOKUP(D59,DB!A:F,6,0),"")</f>
        <v/>
      </c>
      <c r="J59" s="135" t="str">
        <f>IFERROR(VLOOKUP(D59,DB!A:G,7,0),"")</f>
        <v/>
      </c>
      <c r="K59" s="98"/>
      <c r="L59" s="92" t="str">
        <f>IFERROR(VLOOKUP(D59,DB!A:I,9,0),"")</f>
        <v/>
      </c>
    </row>
    <row r="60" spans="1:12" ht="15" customHeight="1">
      <c r="A60" s="150"/>
      <c r="B60" s="150" t="str">
        <f>IFERROR(VLOOKUP(D60,DB!A:K,11,0),"")</f>
        <v/>
      </c>
      <c r="C60" s="151"/>
      <c r="D60" s="152"/>
      <c r="E60" s="153"/>
      <c r="F60" s="154"/>
      <c r="G60" s="97">
        <f ca="1">IFERROR(NOW()-F60,"")</f>
        <v>45971.347107870373</v>
      </c>
      <c r="H60" s="154"/>
      <c r="I60" s="150" t="str">
        <f>IFERROR(VLOOKUP(D60,DB!A:F,6,0),"")</f>
        <v/>
      </c>
      <c r="J60" s="150" t="str">
        <f>IFERROR(VLOOKUP(D60,DB!A:G,7,0),"")</f>
        <v/>
      </c>
      <c r="K60" s="155"/>
      <c r="L60" s="152" t="str">
        <f>IFERROR(VLOOKUP(D60,DB!A:I,9,0),"")</f>
        <v/>
      </c>
    </row>
    <row r="61" spans="1:12" ht="15" customHeight="1">
      <c r="A61" s="150"/>
      <c r="B61" s="150" t="str">
        <f>IFERROR(VLOOKUP(D61,DB!A:K,11,0),"")</f>
        <v/>
      </c>
      <c r="C61" s="151"/>
      <c r="D61" s="152"/>
      <c r="E61" s="153"/>
      <c r="F61" s="154"/>
      <c r="G61" s="97">
        <f ca="1">IFERROR(NOW()-F61,"")</f>
        <v>45971.347107870373</v>
      </c>
      <c r="H61" s="154"/>
      <c r="I61" s="150" t="str">
        <f>IFERROR(VLOOKUP(D61,DB!A:F,6,0),"")</f>
        <v/>
      </c>
      <c r="J61" s="150" t="str">
        <f>IFERROR(VLOOKUP(D61,DB!A:G,7,0),"")</f>
        <v/>
      </c>
      <c r="K61" s="155"/>
      <c r="L61" s="152" t="str">
        <f>IFERROR(VLOOKUP(D61,DB!A:I,9,0),"")</f>
        <v/>
      </c>
    </row>
    <row r="62" spans="1:12" ht="15" customHeight="1">
      <c r="A62" s="150"/>
      <c r="B62" s="150" t="str">
        <f>IFERROR(VLOOKUP(D62,DB!A:K,11,0),"")</f>
        <v/>
      </c>
      <c r="C62" s="151"/>
      <c r="D62" s="152"/>
      <c r="E62" s="153"/>
      <c r="F62" s="154"/>
      <c r="G62" s="97">
        <f ca="1">IFERROR(NOW()-F62,"")</f>
        <v>45971.347107870373</v>
      </c>
      <c r="H62" s="154"/>
      <c r="I62" s="150" t="str">
        <f>IFERROR(VLOOKUP(D62,DB!A:F,6,0),"")</f>
        <v/>
      </c>
      <c r="J62" s="150" t="str">
        <f>IFERROR(VLOOKUP(D62,DB!A:G,7,0),"")</f>
        <v/>
      </c>
      <c r="K62" s="155"/>
      <c r="L62" s="152" t="str">
        <f>IFERROR(VLOOKUP(D62,DB!A:I,9,0),"")</f>
        <v/>
      </c>
    </row>
    <row r="63" spans="1:12" ht="15" customHeight="1">
      <c r="A63" s="150"/>
      <c r="B63" s="150" t="str">
        <f>IFERROR(VLOOKUP(D63,DB!A:K,11,0),"")</f>
        <v/>
      </c>
      <c r="C63" s="151"/>
      <c r="D63" s="152"/>
      <c r="E63" s="153"/>
      <c r="F63" s="154"/>
      <c r="G63" s="97">
        <f ca="1">IFERROR(NOW()-F63,"")</f>
        <v>45971.347107870373</v>
      </c>
      <c r="H63" s="154"/>
      <c r="I63" s="150" t="str">
        <f>IFERROR(VLOOKUP(D63,DB!A:F,6,0),"")</f>
        <v/>
      </c>
      <c r="J63" s="150" t="str">
        <f>IFERROR(VLOOKUP(D63,DB!A:G,7,0),"")</f>
        <v/>
      </c>
      <c r="K63" s="155"/>
      <c r="L63" s="152" t="str">
        <f>IFERROR(VLOOKUP(D63,DB!A:I,9,0),"")</f>
        <v/>
      </c>
    </row>
    <row r="64" spans="1:12" ht="15" customHeight="1">
      <c r="A64" s="150"/>
      <c r="B64" s="150" t="str">
        <f>IFERROR(VLOOKUP(D64,DB!A:K,11,0),"")</f>
        <v/>
      </c>
      <c r="C64" s="151"/>
      <c r="D64" s="152"/>
      <c r="E64" s="153"/>
      <c r="F64" s="154"/>
      <c r="G64" s="97">
        <f ca="1">IFERROR(NOW()-F64,"")</f>
        <v>45971.347107870373</v>
      </c>
      <c r="H64" s="154"/>
      <c r="I64" s="150" t="str">
        <f>IFERROR(VLOOKUP(D64,DB!A:F,6,0),"")</f>
        <v/>
      </c>
      <c r="J64" s="150" t="str">
        <f>IFERROR(VLOOKUP(D64,DB!A:G,7,0),"")</f>
        <v/>
      </c>
      <c r="K64" s="155"/>
      <c r="L64" s="152" t="str">
        <f>IFERROR(VLOOKUP(D64,DB!A:I,9,0),"")</f>
        <v/>
      </c>
    </row>
    <row r="65" spans="1:12" ht="15" customHeight="1">
      <c r="A65" s="150"/>
      <c r="B65" s="150" t="str">
        <f>IFERROR(VLOOKUP(D65,DB!A:K,11,0),"")</f>
        <v/>
      </c>
      <c r="C65" s="151"/>
      <c r="D65" s="152"/>
      <c r="E65" s="153"/>
      <c r="F65" s="154"/>
      <c r="G65" s="97">
        <f ca="1">IFERROR(NOW()-F65,"")</f>
        <v>45971.347107870373</v>
      </c>
      <c r="H65" s="154"/>
      <c r="I65" s="150" t="str">
        <f>IFERROR(VLOOKUP(D65,DB!A:F,6,0),"")</f>
        <v/>
      </c>
      <c r="J65" s="150" t="str">
        <f>IFERROR(VLOOKUP(D65,DB!A:G,7,0),"")</f>
        <v/>
      </c>
      <c r="K65" s="155"/>
      <c r="L65" s="152" t="str">
        <f>IFERROR(VLOOKUP(D65,DB!A:I,9,0),"")</f>
        <v/>
      </c>
    </row>
    <row r="66" spans="1:12" ht="15" customHeight="1">
      <c r="A66" s="150"/>
      <c r="B66" s="150" t="str">
        <f>IFERROR(VLOOKUP(D66,DB!A:K,11,0),"")</f>
        <v/>
      </c>
      <c r="C66" s="151"/>
      <c r="D66" s="152"/>
      <c r="E66" s="153"/>
      <c r="F66" s="154"/>
      <c r="G66" s="97">
        <f ca="1">IFERROR(NOW()-F66,"")</f>
        <v>45971.347107870373</v>
      </c>
      <c r="H66" s="154"/>
      <c r="I66" s="150" t="str">
        <f>IFERROR(VLOOKUP(D66,DB!A:F,6,0),"")</f>
        <v/>
      </c>
      <c r="J66" s="150" t="str">
        <f>IFERROR(VLOOKUP(D66,DB!A:G,7,0),"")</f>
        <v/>
      </c>
      <c r="K66" s="155"/>
      <c r="L66" s="152" t="str">
        <f>IFERROR(VLOOKUP(D66,DB!A:I,9,0),"")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39123</v>
      </c>
      <c r="B2" s="37" t="str">
        <f>IFERROR(VLOOKUP(D2,DB!A:K,11,0),"")</f>
        <v>R5</v>
      </c>
      <c r="C2" s="37">
        <v>3</v>
      </c>
      <c r="D2" s="107" t="s">
        <v>36011</v>
      </c>
      <c r="E2" s="37" t="s">
        <v>39021</v>
      </c>
      <c r="F2" s="38">
        <v>45891.832060185188</v>
      </c>
      <c r="G2" s="116">
        <f ca="1">IFERROR(NOW()-F2,"")</f>
        <v>79.515048032400955</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39106</v>
      </c>
      <c r="F3" s="38">
        <v>45926.188877314817</v>
      </c>
      <c r="G3" s="116">
        <f t="shared" ref="G3" ca="1" si="0">IFERROR(NOW()-F3,"")</f>
        <v>45.15823090277263</v>
      </c>
      <c r="H3" s="38">
        <v>45926.158159722225</v>
      </c>
      <c r="I3" s="37" t="str">
        <f>IFERROR(VLOOKUP(D3,DB!A:F,6,0),"")</f>
        <v>SCECO</v>
      </c>
      <c r="J3" s="37" t="str">
        <f>IFERROR(VLOOKUP(D3,DB!A:G,7,0),"")</f>
        <v>Good</v>
      </c>
      <c r="K3" s="37" t="s">
        <v>39126</v>
      </c>
      <c r="L3" s="37" t="str">
        <f>IFERROR(VLOOKUP(D3,DB!A:I,9,0),"")</f>
        <v>Latis</v>
      </c>
      <c r="M3" s="106"/>
    </row>
    <row r="4" spans="1:13" ht="48" customHeight="1">
      <c r="A4" s="124" t="s">
        <v>39127</v>
      </c>
      <c r="B4" s="124" t="str">
        <f>IFERROR(VLOOKUP(D4,DB!A:K,11,0),"")</f>
        <v>R5</v>
      </c>
      <c r="C4" s="124">
        <v>1</v>
      </c>
      <c r="D4" s="124" t="s">
        <v>34758</v>
      </c>
      <c r="E4" s="124" t="s">
        <v>39106</v>
      </c>
      <c r="F4" s="125">
        <v>45948.661111111112</v>
      </c>
      <c r="G4" s="126">
        <f t="shared" ref="G4:G45" ca="1" si="1">IFERROR(NOW()-F4,"")</f>
        <v>22.685997106476862</v>
      </c>
      <c r="H4" s="125">
        <v>45948.661111111112</v>
      </c>
      <c r="I4" s="124" t="str">
        <f>IFERROR(VLOOKUP(D4,DB!A:F,6,0),"")</f>
        <v>SCECO</v>
      </c>
      <c r="J4" s="124" t="str">
        <f>IFERROR(VLOOKUP(D4,DB!A:G,7,0),"")</f>
        <v>Dead</v>
      </c>
      <c r="K4" s="124" t="s">
        <v>39128</v>
      </c>
      <c r="L4" s="124" t="str">
        <f>IFERROR(VLOOKUP(D4,DB!A:I,9,0),"")</f>
        <v>Latis</v>
      </c>
    </row>
    <row r="5" spans="1:13" ht="30.75">
      <c r="A5" s="124" t="s">
        <v>39129</v>
      </c>
      <c r="B5" s="124" t="s">
        <v>5443</v>
      </c>
      <c r="C5" s="124">
        <v>1</v>
      </c>
      <c r="D5" s="124" t="s">
        <v>32330</v>
      </c>
      <c r="E5" s="124" t="s">
        <v>39021</v>
      </c>
      <c r="F5" s="125">
        <v>45968.848599537036</v>
      </c>
      <c r="G5" s="126">
        <v>0.54726851851851854</v>
      </c>
      <c r="H5" s="125">
        <v>45968.827465277776</v>
      </c>
      <c r="I5" s="124" t="s">
        <v>22</v>
      </c>
      <c r="J5" s="124" t="s">
        <v>65</v>
      </c>
      <c r="K5" s="124" t="s">
        <v>39130</v>
      </c>
      <c r="L5" s="124" t="s">
        <v>8145</v>
      </c>
    </row>
    <row r="6" spans="1:13">
      <c r="A6" s="124"/>
      <c r="B6" s="124" t="str">
        <f>IFERROR(VLOOKUP(D6,DB!A:K,11,0),"")</f>
        <v/>
      </c>
      <c r="C6" s="124"/>
      <c r="D6" s="124"/>
      <c r="E6" s="124"/>
      <c r="F6" s="125"/>
      <c r="G6" s="126">
        <f t="shared" ca="1" si="1"/>
        <v>45971.347108217589</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45971.347108217589</v>
      </c>
      <c r="H7" s="125"/>
      <c r="I7" s="124" t="str">
        <f>IFERROR(VLOOKUP(D7,DB!A:F,6,0),"")</f>
        <v/>
      </c>
      <c r="J7" s="124" t="str">
        <f>IFERROR(VLOOKUP(D7,DB!A:G,7,0),"")</f>
        <v/>
      </c>
      <c r="K7" s="124"/>
      <c r="L7" s="124" t="str">
        <f>IFERROR(VLOOKUP(D7,DB!A:I,9,0),"")</f>
        <v/>
      </c>
    </row>
    <row r="8" spans="1:13">
      <c r="A8" s="124"/>
      <c r="B8" s="124" t="str">
        <f>IFERROR(VLOOKUP(D8,DB!A:K,11,0),"")</f>
        <v/>
      </c>
      <c r="C8" s="124"/>
      <c r="D8" s="149"/>
      <c r="E8" s="124"/>
      <c r="F8" s="125"/>
      <c r="G8" s="126">
        <f t="shared" ca="1" si="1"/>
        <v>45971.347108217589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45971.347108217589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45971.347108217589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45971.347108217589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45971.347108217589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45971.347108217589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45971.347108217589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45971.347108217589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45971.347108217589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45971.347108217589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45971.347108217589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45971.347108217589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45971.347108217589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45971.347108217589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45971.347108217589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45971.347108217589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45971.347108217589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45971.347108217589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45971.347108217589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45971.347108217589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45971.347108217589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45971.347108217589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45971.347108217589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45971.347108217589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45971.347108217589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45971.347108217589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45971.347108217589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45971.347108217589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45971.347108217589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45971.347108217589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45971.347108217589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45971.347108217589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45971.347108217589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45971.347108217589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45971.347108217589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45971.347108217589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45971.347108217589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45971.347108217589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45971.347108217589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45971.347108217589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45971.347108217589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45971.347108217589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45971.347108217589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45971.347108217589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45971.347108217589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45971.347108217589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45971.347108217589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45971.347108217589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45971.347108217589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45971.347108217589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45971.347108217589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45971.347108217589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45971.347108217589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45971.347108217589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45971.347108217589</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45971.347108217589</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45971.347108217589</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45971.347108217589</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45971.347108217589</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45971.347108217589</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45971.347108217589</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45971.347108217589</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45971.347108217589</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45971.347108217589</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45971.347108217589</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45971.347108217589</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45971.347108217589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45971.347108217589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45971.347108217589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45971.347108217589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45971.347108217589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45971.347108217589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45971.347108217589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45971.347108217589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45971.347108217589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45971.347108217589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45971.347108217589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45971.347108217589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45971.347108217589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45971.347108217589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45971.347108217589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45971.347108217589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45971.347108217589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45971.347108217589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45971.347108217589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45971.347108217589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45971.347108217589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45971.347108217589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45971.347108217589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45971.347108217589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45971.347108217589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45971.347108217589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45971.347108217589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45971.347108217589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45971.347108217589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45971.347108217589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45971.347108217589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45971.347108217589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45971.347108217589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45971.347108217589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45971.347108217589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45971.347108217589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45971.347108217589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45971.347108217589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45971.347108217589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45971.347108217589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45971.347108217589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45971.347108217589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45971.347108217589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45971.347108217589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45971.347108217589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45971.347108217589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45971.347108217589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45971.347108217589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45971.347108217589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45971.347108217589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45971.347108217589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45971.347108217589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45971.347108217589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45971.347108217589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45971.347108217589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45971.347108217589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45971.347108217589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45971.347108217589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45971.347108217589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45971.347108217589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45971.347108217589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45971.347108217589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45971.347108217589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45971.347108217589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45971.347108217589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45971.347108217589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45971.347108217589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45971.347108217589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45971.347108217589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45971.347108217589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45971.347108217589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45971.347108217589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45971.347108217589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45971.347108217589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45971.347108217589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45971.347108217589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45971.347108217589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45971.347108217589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45971.347108217589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45971.347108217589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45971.347108217589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45971.347108217589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45971.347108217589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45971.347108217589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45971.347108217589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45971.347108217589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45971.347108217589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45971.347108217589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45971.347108217589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45971.347108217589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45971.347108217589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45971.347108217589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45971.347108217589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45971.347108217589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45971.347108217589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45971.347108217589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45971.347108217589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45971.347108217589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45971.347108217589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45971.347108217589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45971.347108217589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45971.347108217589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45971.347108217589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45971.347108217589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45971.347108217589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45971.347108217589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45971.347108217589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45971.347108217589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45971.347108217589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45971.347108217589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45971.347108217589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45971.347108217589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45971.347108217589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45971.347108217589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45971.347108217589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45971.347108217589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45971.347108217589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45971.347108217589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45971.347108217589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45971.347108217589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45971.347108217589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45971.347108217589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45971.347108217589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45971.347108217589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45971.347108217589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45971.347108217589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45971.347108217589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45971.347108217589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45971.347108217589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45971.347108217589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45971.347108217589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45971.347108217589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45971.347108217589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45971.347108217589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45971.347108217589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45971.347108217589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45971.347108217589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45971.347108217589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45971.347108217589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45971.347108217589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45971.347108217589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45971.347108217589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45971.347108217589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45971.347108217589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45971.347108217589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45971.347108217589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45971.347108217589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45971.347108217589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45971.347108217589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45971.347108217589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45971.347108217589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45971.347108217589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45971.347108217589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45971.347108217589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45971.347108217589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45971.347108217589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45971.347108217589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45971.347108217589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45971.347108217589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45971.347108217589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45971.347108217589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45971.347108217589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45971.347108217589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45971.347108217589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45971.347108217589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45971.347108217589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45971.347108217589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45971.347108217589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45971.347108217589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45971.347108217589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45971.347108217589</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45971.347108217589</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45971.347108217589</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45971.347108217589</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45971.347108217589</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45971.347108217589</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45971.347108217589</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45971.347108217589</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45971.347108217589</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45971.347108217589</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45971.347108217589</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45971.347108217589</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45971.347108217589</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2"/>
  <sheetViews>
    <sheetView tabSelected="1"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57"/>
      <c r="E2" s="124"/>
      <c r="F2" s="143"/>
      <c r="G2" s="105">
        <f t="shared" ref="G2:G10" ca="1" si="0">IFERROR(NOW()-F2,"-")</f>
        <v>45971.347108217589</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57"/>
      <c r="E3" s="124"/>
      <c r="F3" s="143"/>
      <c r="G3" s="105">
        <f t="shared" ca="1" si="0"/>
        <v>45971.347108217589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45971.347108217589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45971.347108217589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45971.347108217589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45971.347108217589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45971.347108217589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45971.347108217589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45971.347108217589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ref="G11:G74" ca="1" si="1">IFERROR(NOW()-F11,"-")</f>
        <v>45971.347108217589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45971.347108217589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45971.347108217589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45971.347108217589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45971.347108217589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45971.347108217589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45971.347108217589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45971.347108217589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45971.347108217589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45971.347108217589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45971.347108217589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45971.347108217589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45971.347108217589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45971.347108217589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45971.347108217589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45971.347108217589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45971.347108217589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45971.347108217589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45971.347108217589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45971.347108217589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45971.347107870373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45971.347108101851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45971.347108101851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45971.347108101851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45971.347108217589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45971.347108217589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45971.347108217589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45971.347108217589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45971.347108217589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45971.347108217589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45971.347108217589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45971.347108217589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45971.347108217589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45971.347108217589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45971.347108217589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45971.347108217589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45971.347108217589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45971.347108217589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45971.347108217589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45971.347108217589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45971.347108217589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45971.347108217589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45971.347108217589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45971.347108217589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45971.347108217589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45971.347108217589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45971.347108217589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45971.347108217589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45971.347108217589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45971.347108217589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45971.347108217589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45971.347108217589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45971.347108217589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45971.347108217589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45971.347108217589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45971.347108217589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45971.347108217589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45971.347108217589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45971.347108217589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45971.347108217589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45971.347108217589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45971.347108217589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45971.347108217589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45971.347108217589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ref="G75:G138" ca="1" si="2">IFERROR(NOW()-F75,"-")</f>
        <v>45971.347108217589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45971.347108217589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45971.347108217589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45971.347108217589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45971.347108217589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45971.347108217589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45971.347108217589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45971.347108217589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45971.347108217589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45971.347108217589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45971.347108217589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45971.347108217589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45971.347108217589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45971.347108217589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45971.347108217589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45971.347108217589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45971.347108217589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45971.347108217589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45971.347108217589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45971.347108217589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45971.347108217589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45971.347108217589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45971.347108217589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45971.347108217589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45971.347108217589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45971.347108217589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45971.347108217589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45971.347108217589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45971.347108217589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45971.347108217589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45971.347108217589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45971.347108217589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45971.347108217589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45971.347108217589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45971.347108217589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45971.347108217589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45971.347108217589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45971.347108217589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45971.347108217589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45971.347108217589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45971.347108217589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45971.347108217589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45971.347108217589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45971.347108217589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45971.347108217589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45971.347108217589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45971.347108217589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45971.347108217589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45971.347108217589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45971.347108217589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45971.347108217589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45971.347108217589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45971.347108217589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45971.347108217589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45971.347108217589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45971.347108217589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45971.347108217589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45971.347108217589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45971.347108217589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45971.347108217589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45971.347108217589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45971.347108217589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45971.347108217589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45971.347108217589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ref="G139:G172" ca="1" si="3">IFERROR(NOW()-F139,"-")</f>
        <v>45971.347108217589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45971.347108217589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45971.347108217589</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45971.347108217589</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45971.347108217589</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45971.347108217589</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45971.347108217589</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45971.347108217589</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45971.347108217589</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45971.347108217589</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45971.347108217589</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45971.347108217589</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45971.347108217589</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45971.347108217589</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45971.347108217589</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45971.347108217589</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45971.347108217589</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45971.347108217589</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45971.347108217589</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45971.347108217589</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45971.347108217589</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45971.347108217589</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45971.347108217589</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45971.347108217589</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45971.347108217589</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45971.347108217589</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45971.347108217589</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45971.347108217589</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45971.347108217589</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45971.347108217589</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45971.347108217589</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45971.347108217589</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45971.347108217589</v>
      </c>
      <c r="H171" s="143"/>
      <c r="I171" s="141" t="str">
        <f>IFERROR(VLOOKUP(D171,DB!A:F,6,0),"")</f>
        <v/>
      </c>
      <c r="J171" s="141" t="str">
        <f>IFERROR(VLOOKUP(D171,DB!A:G,7,0),"")</f>
        <v/>
      </c>
      <c r="K171" s="144"/>
      <c r="L171" s="145" t="str">
        <f>IFERROR(VLOOKUP(D171,DB!A:I,9,0),"")</f>
        <v/>
      </c>
    </row>
    <row r="172" spans="1:12" ht="31.5" customHeight="1">
      <c r="A172" s="140"/>
      <c r="B172" s="141" t="str">
        <f>IFERROR(VLOOKUP(D172,DB!A:K,11,0),"")</f>
        <v/>
      </c>
      <c r="C172" s="142"/>
      <c r="D172" s="141"/>
      <c r="E172" s="124"/>
      <c r="F172" s="143"/>
      <c r="G172" s="105">
        <f t="shared" ca="1" si="3"/>
        <v>45971.347108217589</v>
      </c>
      <c r="H172" s="143"/>
      <c r="I172" s="141" t="str">
        <f>IFERROR(VLOOKUP(D172,DB!A:F,6,0),"")</f>
        <v/>
      </c>
      <c r="J172" s="141" t="str">
        <f>IFERROR(VLOOKUP(D172,DB!A:G,7,0),"")</f>
        <v/>
      </c>
      <c r="K172" s="144"/>
      <c r="L172" s="145" t="str">
        <f>IFERROR(VLOOKUP(D172,DB!A:I,9,0),"")</f>
        <v/>
      </c>
    </row>
  </sheetData>
  <dataValidations count="2">
    <dataValidation allowBlank="1" showInputMessage="1" showErrorMessage="1" sqref="E1" xr:uid="{9E1BC488-8814-4F8A-8DBE-742B3278AB71}"/>
    <dataValidation type="list" allowBlank="1" showInputMessage="1" showErrorMessage="1" sqref="E4:E17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2025-11-10T05:21:54Z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