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96" documentId="120_S{2AC9BD13-BADA-5192-A53E-5A8FF88502F6}" xr6:coauthVersionLast="47" xr6:coauthVersionMax="47" xr10:uidLastSave="{9CDE35F2-1A51-44E6-975E-C264F4566A6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I3" i="4"/>
  <c r="J3" i="4"/>
  <c r="I4" i="4"/>
  <c r="J4" i="4"/>
  <c r="I5" i="4"/>
  <c r="J5" i="4"/>
  <c r="I6" i="4"/>
  <c r="J6" i="4"/>
  <c r="I7" i="4"/>
  <c r="J7" i="4"/>
  <c r="I8" i="4"/>
  <c r="J8" i="4"/>
  <c r="I9" i="4"/>
  <c r="J9" i="4"/>
  <c r="I10" i="4"/>
  <c r="J10" i="4"/>
  <c r="I11" i="4"/>
  <c r="J11" i="4"/>
  <c r="I12" i="4"/>
  <c r="J12" i="4"/>
  <c r="I13" i="4"/>
  <c r="J13" i="4"/>
  <c r="I14" i="4"/>
  <c r="J14"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<sst xmlns="http://schemas.openxmlformats.org/spreadsheetml/2006/main" count="180282" uniqueCount="39125">
  <si>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</si>
  <si>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</si>
  <si>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</si>
  <si>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</si>
  <si>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</si>
  <si>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</si>
  <si>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</si>
  <si>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</si>
  <si>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</si>
  <si>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</si>
  <si>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</si>
  <si>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</si>
  <si>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</si>
  <si>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</si>
  <si>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</si>
  <si>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</si>
  <si>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</si>
  <si>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</si>
  <si>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</si>
  <si>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</si>
  <si>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</si>
  <si>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</si>
  <si>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</si>
  <si>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</si>
  <si>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</si>
  <si>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</si>
  <si>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</si>
  <si>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</si>
  <si>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</si>
  <si>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</si>
  <si>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</si>
  <si>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</si>
  <si>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</si>
  <si>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</si>
  <si>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</si>
  <si>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</si>
  <si>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</si>
  <si>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</si>
  <si>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</si>
  <si>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</si>
  <si>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</si>
  <si>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</si>
  <si>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</si>
  <si>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</si>
  <si>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</si>
  <si>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</si>
  <si>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</si>
  <si>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</si>
  <si>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</si>
  <si>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</si>
  <si>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</si>
  <si>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</si>
  <si>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</si>
  <si>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</si>
  <si>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</si>
  <si>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</si>
  <si>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</si>
  <si>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</si>
  <si>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</si>
  <si>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</si>
  <si>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</si>
  <si>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</si>
  <si>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</si>
  <si>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</si>
  <si>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</si>
  <si>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</si>
  <si>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</si>
  <si>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</si>
  <si>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</si>
  <si>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</si>
  <si>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</si>
  <si>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</si>
  <si>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</si>
  <si>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</si>
  <si>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</si>
  <si>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</si>
  <si>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</si>
  <si>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</si>
  <si>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</si>
  <si>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</si>
  <si>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</si>
  <si>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</si>
  <si>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</si>
  <si>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</si>
  <si>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</si>
  <si>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</si>
  <si>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</si>
  <si>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</si>
  <si>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</si>
  <si>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</si>
  <si>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</si>
  <si>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</si>
  <si>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</si>
  <si>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</si>
  <si>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</si>
  <si>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</si>
  <si>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</si>
  <si>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</si>
  <si>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</si>
  <si>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</si>
  <si>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</si>
  <si>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</si>
  <si>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</si>
  <si>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</si>
  <si>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</si>
  <si>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</si>
  <si>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</si>
  <si>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</si>
  <si>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</si>
  <si>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</si>
  <si>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</si>
  <si>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</si>
  <si>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</si>
  <si>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</si>
  <si>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</si>
  <si>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</si>
  <si>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</si>
  <si>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</si>
  <si>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</si>
  <si>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</si>
  <si>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</si>
  <si>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</si>
  <si>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</si>
  <si>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</si>
  <si>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</si>
  <si>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</si>
  <si>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</si>
  <si>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</si>
  <si>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</si>
  <si>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</si>
  <si>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</si>
  <si>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</si>
  <si>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</si>
  <si>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</si>
  <si>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</si>
  <si>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</si>
  <si>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</si>
  <si>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</si>
  <si>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</si>
  <si>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</si>
  <si>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</si>
  <si>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</si>
  <si>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</si>
  <si>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</si>
  <si>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</si>
  <si>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</si>
  <si>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</si>
  <si>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</si>
  <si>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</si>
  <si>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</si>
  <si>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</si>
  <si>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</si>
  <si>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</si>
  <si>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</si>
  <si>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</si>
  <si>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</si>
  <si>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</si>
  <si>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</si>
  <si>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</si>
  <si>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</si>
  <si>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</si>
  <si>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</si>
  <si>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</si>
  <si>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</si>
  <si>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</si>
  <si>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</si>
  <si>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</si>
  <si>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</si>
  <si>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</si>
  <si>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</si>
  <si>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</si>
  <si>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</si>
  <si>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</si>
  <si>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</si>
  <si>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</si>
  <si>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</si>
  <si>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</si>
  <si>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</si>
  <si>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</si>
  <si>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</si>
  <si>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</si>
  <si>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</si>
  <si>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</si>
  <si>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</si>
  <si>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</si>
  <si>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</si>
  <si>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</si>
  <si>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</si>
  <si>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</si>
  <si>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</si>
  <si>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</si>
  <si>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</si>
  <si>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</si>
  <si>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</si>
  <si>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</si>
  <si>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</si>
  <si>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</si>
  <si>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</si>
  <si>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</si>
  <si>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</si>
  <si>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</si>
  <si>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</si>
  <si>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</si>
  <si>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</si>
  <si>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</si>
  <si>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</si>
  <si>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</si>
  <si>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</si>
  <si>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</si>
  <si>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</si>
  <si>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</si>
  <si>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</si>
  <si>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</si>
  <si>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</si>
  <si>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</si>
  <si>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</si>
  <si>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</si>
  <si>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</si>
  <si>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</si>
  <si>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</si>
  <si>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</si>
  <si>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</si>
  <si>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</si>
  <si>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</si>
  <si>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</si>
  <si>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</si>
  <si>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</si>
  <si>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</si>
  <si>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</si>
  <si>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</si>
  <si>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</si>
  <si>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</si>
  <si>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</si>
  <si>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</si>
  <si>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</si>
  <si>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</si>
  <si>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</si>
  <si>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</si>
  <si>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</si>
  <si>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</si>
  <si>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</si>
  <si>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</si>
  <si>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</si>
  <si>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</si>
  <si>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</si>
  <si>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</si>
  <si>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</si>
  <si>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</si>
  <si>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</si>
  <si>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</si>
  <si>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</si>
  <si>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</si>
  <si>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</si>
  <si>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</si>
  <si>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</si>
  <si>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</si>
  <si>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</si>
  <si>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</si>
  <si>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</si>
  <si>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</si>
  <si>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</si>
  <si>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</si>
  <si>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</si>
  <si>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</si>
  <si>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</si>
  <si>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</si>
  <si>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</si>
  <si>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</si>
  <si>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</si>
  <si>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</si>
  <si>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</si>
  <si>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</si>
  <si>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</si>
  <si>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</si>
  <si>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</si>
  <si>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</si>
  <si>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</si>
  <si>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</si>
  <si>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</si>
  <si>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</si>
  <si>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</si>
  <si>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</si>
  <si>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</si>
  <si>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</si>
  <si>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</si>
  <si>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</si>
  <si>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</si>
  <si>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</si>
  <si>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</si>
  <si>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</si>
  <si>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</si>
  <si>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</si>
  <si>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</si>
  <si>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</si>
  <si>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</si>
  <si>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</si>
  <si>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</si>
  <si>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</si>
  <si>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</si>
  <si>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</si>
  <si>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</si>
  <si>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</si>
  <si>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</si>
  <si>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</si>
  <si>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</si>
  <si>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</si>
  <si>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</si>
  <si>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</si>
  <si>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</si>
  <si>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</si>
  <si>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</si>
  <si>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</si>
  <si>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</si>
  <si>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</si>
  <si>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</si>
  <si>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</si>
  <si>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</si>
  <si>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</si>
  <si>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</si>
  <si>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</si>
  <si>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</si>
  <si>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</si>
  <si>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</si>
  <si>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</si>
  <si>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</si>
  <si>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</si>
  <si>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</si>
  <si>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</si>
  <si>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</si>
  <si>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</si>
  <si>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</si>
  <si>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</si>
  <si>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</si>
  <si>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</si>
  <si>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</si>
  <si>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</si>
  <si>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</si>
  <si>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</si>
  <si>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</si>
  <si>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</si>
  <si>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</si>
  <si>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</si>
  <si>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</si>
  <si>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</si>
  <si>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</si>
  <si>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</si>
  <si>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</si>
  <si>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</si>
  <si>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</si>
  <si>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</si>
  <si>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</si>
  <si>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</si>
  <si>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</si>
  <si>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</si>
  <si>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</si>
  <si>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</si>
  <si>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</si>
  <si>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</si>
  <si>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</si>
  <si>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</si>
  <si>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</si>
  <si>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</si>
  <si>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</si>
  <si>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</si>
  <si>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</si>
  <si>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</si>
  <si>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</si>
  <si>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</si>
  <si>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</si>
  <si>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</si>
  <si>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</si>
  <si>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</si>
  <si>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</si>
  <si>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</si>
  <si>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</si>
  <si>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</si>
  <si>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</si>
  <si>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</si>
  <si>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</si>
  <si>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</si>
  <si>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</si>
  <si>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</si>
  <si>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</si>
  <si>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</si>
  <si>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</si>
  <si>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</si>
  <si>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</si>
  <si>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</si>
  <si>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</si>
  <si>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</si>
  <si>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</si>
  <si>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</si>
  <si>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</si>
  <si>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</si>
  <si>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</si>
  <si>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</si>
  <si>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</si>
  <si>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</si>
  <si>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</si>
  <si>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</si>
  <si>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</si>
  <si>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</si>
  <si>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</si>
  <si>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</si>
  <si>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</si>
  <si>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</si>
  <si>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</si>
  <si>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</si>
  <si>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</si>
  <si>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</si>
  <si>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</si>
  <si>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</si>
  <si>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</si>
  <si>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</si>
  <si>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</si>
  <si>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</si>
  <si>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</si>
  <si>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</si>
  <si>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</si>
  <si>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</si>
  <si>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</si>
  <si>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</si>
  <si>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</si>
  <si>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</si>
  <si>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</si>
  <si>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</si>
  <si>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</si>
  <si>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</si>
  <si>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</si>
  <si>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</si>
  <si>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</si>
  <si>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</si>
  <si>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</si>
  <si>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</si>
  <si>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</si>
  <si>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</si>
  <si>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</si>
  <si>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</si>
  <si>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</si>
  <si>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</si>
  <si>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</si>
  <si>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</si>
  <si>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</si>
  <si>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</si>
  <si>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</si>
  <si>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</si>
  <si>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</si>
  <si>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</si>
  <si>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</si>
  <si>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</si>
  <si>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</si>
  <si>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</si>
  <si>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</si>
  <si>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</si>
  <si>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</si>
  <si>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</si>
  <si>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</si>
  <si>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</si>
  <si>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</si>
  <si>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</si>
  <si>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</si>
  <si>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</si>
  <si>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</si>
  <si>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</si>
  <si>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</si>
  <si>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</si>
  <si>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</si>
  <si>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</si>
  <si>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</si>
  <si>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</si>
  <si>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</si>
  <si>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</si>
  <si>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</si>
  <si>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</si>
  <si>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</si>
  <si>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</si>
  <si>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</si>
  <si>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</si>
  <si>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</si>
  <si>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</si>
  <si>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</si>
  <si>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</si>
  <si>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</si>
  <si>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</si>
  <si>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</si>
  <si>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</si>
  <si>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</si>
  <si>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</si>
  <si>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</si>
  <si>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</si>
  <si>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</si>
  <si>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</si>
  <si>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</si>
  <si>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</si>
  <si>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</si>
  <si>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</si>
  <si>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</si>
  <si>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</si>
  <si>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</si>
  <si>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</si>
  <si>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</si>
  <si>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</si>
  <si>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</si>
  <si>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</si>
  <si>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</si>
  <si>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</si>
  <si>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</si>
  <si>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</si>
  <si>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</si>
  <si>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</si>
  <si>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</si>
  <si>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</si>
  <si>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</si>
  <si>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</si>
  <si>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</si>
  <si>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</si>
  <si>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</si>
  <si>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</si>
  <si>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</si>
  <si>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</si>
  <si>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</si>
  <si>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</si>
  <si>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</si>
  <si>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</si>
  <si>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</si>
  <si>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</si>
  <si>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</si>
  <si>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</si>
  <si>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</si>
  <si>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</si>
  <si>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</si>
  <si>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</si>
  <si>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</si>
  <si>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</si>
  <si>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</si>
  <si>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</si>
  <si>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</si>
  <si>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</si>
  <si>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</si>
  <si>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</si>
  <si>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</si>
  <si>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</si>
  <si>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</si>
  <si>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</si>
  <si>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</si>
  <si>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</si>
  <si>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</si>
  <si>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</si>
  <si>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</si>
  <si>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</si>
  <si>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</si>
  <si>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</si>
  <si>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</si>
  <si>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</si>
  <si>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</si>
  <si>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</si>
  <si>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</si>
  <si>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</si>
  <si>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</si>
  <si>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</si>
  <si>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</si>
  <si>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</si>
  <si>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</si>
  <si>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</si>
  <si>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</si>
  <si>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</si>
  <si>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</si>
  <si>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</si>
  <si>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</si>
  <si>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</si>
  <si>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</si>
  <si>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</si>
  <si>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</si>
  <si>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</si>
  <si>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</si>
  <si>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</si>
  <si>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</si>
  <si>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</si>
  <si>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</si>
  <si>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</si>
  <si>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</si>
  <si>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</si>
  <si>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</si>
  <si>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</si>
  <si>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</si>
  <si>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</si>
  <si>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</si>
  <si>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</si>
  <si>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</si>
  <si>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</si>
  <si>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</si>
  <si>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</si>
  <si>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</si>
  <si>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</si>
  <si>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</si>
  <si>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</si>
  <si>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</si>
  <si>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</si>
  <si>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</si>
  <si>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</si>
  <si>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</si>
  <si>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</si>
  <si>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</si>
  <si>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</si>
  <si>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</si>
  <si>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</si>
  <si>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</si>
  <si>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</si>
  <si>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</si>
  <si>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</si>
  <si>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</si>
  <si>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</si>
  <si>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</si>
  <si>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</si>
  <si>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</si>
  <si>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</si>
  <si>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</si>
  <si>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</si>
  <si>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</si>
  <si>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</si>
  <si>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</si>
  <si>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</si>
  <si>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</si>
  <si>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</si>
  <si>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</si>
  <si>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</si>
  <si>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</si>
  <si>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</si>
  <si>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</si>
  <si>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</si>
  <si>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</si>
  <si>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</si>
  <si>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</si>
  <si>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</si>
  <si>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</si>
  <si>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</si>
  <si>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</si>
  <si>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</si>
  <si>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</si>
  <si>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</si>
  <si>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</si>
  <si>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</si>
  <si>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</si>
  <si>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</si>
  <si>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</si>
  <si>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</si>
  <si>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</si>
  <si>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</si>
  <si>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</si>
  <si>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</si>
  <si>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</si>
  <si>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</si>
  <si>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</si>
  <si>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</si>
  <si>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</si>
  <si>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</si>
  <si>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</si>
  <si>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</si>
  <si>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</si>
  <si>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</si>
  <si>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</si>
  <si>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</si>
  <si>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</si>
  <si>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</si>
  <si>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</si>
  <si>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</si>
  <si>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</si>
  <si>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</si>
  <si>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</si>
  <si>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</si>
  <si>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</si>
  <si>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</si>
  <si>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</si>
  <si>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</si>
  <si>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</si>
  <si>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</si>
  <si>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</si>
  <si>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</si>
  <si>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</si>
  <si>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</si>
  <si>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</si>
  <si>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</si>
  <si>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</si>
  <si>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</si>
  <si>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</si>
  <si>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</si>
  <si>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</si>
  <si>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</si>
  <si>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</si>
  <si>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</si>
  <si>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</si>
  <si>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</si>
  <si>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</si>
  <si>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</si>
  <si>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</si>
  <si>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</si>
  <si>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</si>
  <si>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</si>
  <si>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</si>
  <si>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</si>
  <si>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</si>
  <si>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</si>
  <si>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</si>
  <si>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</si>
  <si>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</si>
  <si>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</si>
  <si>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</si>
  <si>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</si>
  <si>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</si>
  <si>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</si>
  <si>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</si>
  <si>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</si>
  <si>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</si>
  <si>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</si>
  <si>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</si>
  <si>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</si>
  <si>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</si>
  <si>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</si>
  <si>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</si>
  <si>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</si>
  <si>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</si>
  <si>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</si>
  <si>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</si>
  <si>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</si>
  <si>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</si>
  <si>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</si>
  <si>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</si>
  <si>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</si>
  <si>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</si>
  <si>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</si>
  <si>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</si>
  <si>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</si>
  <si>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</si>
  <si>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</si>
  <si>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</si>
  <si>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</si>
  <si>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</si>
  <si>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</si>
  <si>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</si>
  <si>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</si>
  <si>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</si>
  <si>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</si>
  <si>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</si>
  <si>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</si>
  <si>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</si>
  <si>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</si>
  <si>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</si>
  <si>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</si>
  <si>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</si>
  <si>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</si>
  <si>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</si>
  <si>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</si>
  <si>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</si>
  <si>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</si>
  <si>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</si>
  <si>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</si>
  <si>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</si>
  <si>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</si>
  <si>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</si>
  <si>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</si>
  <si>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</si>
  <si>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</si>
  <si>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</si>
  <si>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</si>
  <si>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</si>
  <si>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</si>
  <si>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</si>
  <si>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</si>
  <si>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</si>
  <si>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</si>
  <si>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</si>
  <si>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</si>
  <si>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</si>
  <si>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</si>
  <si>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</si>
  <si>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</si>
  <si>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</si>
  <si>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</si>
  <si>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</si>
  <si>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</si>
  <si>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</si>
  <si>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</si>
  <si>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</si>
  <si>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</si>
  <si>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</si>
  <si>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</si>
  <si>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</si>
  <si>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</si>
  <si>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</si>
  <si>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</si>
  <si>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</si>
  <si>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</si>
  <si>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</si>
  <si>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</si>
  <si>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</si>
  <si>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</si>
  <si>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</si>
  <si>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</si>
  <si>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</si>
  <si>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</si>
  <si>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</si>
  <si>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</si>
  <si>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</si>
  <si>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</si>
  <si>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</si>
  <si>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</si>
  <si>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</si>
  <si>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</si>
  <si>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</si>
  <si>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</si>
  <si>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</si>
  <si>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</si>
  <si>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</si>
  <si>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</si>
  <si>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</si>
  <si>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</si>
  <si>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</si>
  <si>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</si>
  <si>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</si>
  <si>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</si>
  <si>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</si>
  <si>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</si>
  <si>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</si>
  <si>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</si>
  <si>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</si>
  <si>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</si>
  <si>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</si>
  <si>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</si>
  <si>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</si>
  <si>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</si>
  <si>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</si>
  <si>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</si>
  <si>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</si>
  <si>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</si>
  <si>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</si>
  <si>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</si>
  <si>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</si>
  <si>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</si>
  <si>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</si>
  <si>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</si>
  <si>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</si>
  <si>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</si>
  <si>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</si>
  <si>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</si>
  <si>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</si>
  <si>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</si>
  <si>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</si>
  <si>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</si>
  <si>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</si>
  <si>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</si>
  <si>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</si>
  <si>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</si>
  <si>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</si>
  <si>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</si>
  <si>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</si>
  <si>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</si>
  <si>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</si>
  <si>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</si>
  <si>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</si>
  <si>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</si>
  <si>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</si>
  <si>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</si>
  <si>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</si>
  <si>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</si>
  <si>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</si>
  <si>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</si>
  <si>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</si>
  <si>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</si>
  <si>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</si>
  <si>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</si>
  <si>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</si>
  <si>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</si>
  <si>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</si>
  <si>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</si>
  <si>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</si>
  <si>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</si>
  <si>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</si>
  <si>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</si>
  <si>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</si>
  <si>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</si>
  <si>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</si>
  <si>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</si>
  <si>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</si>
  <si>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</si>
  <si>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</si>
  <si>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</si>
  <si>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</si>
  <si>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</si>
  <si>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</si>
  <si>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</si>
  <si>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</si>
  <si>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</si>
  <si>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</si>
  <si>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</si>
  <si>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</si>
  <si>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</si>
  <si>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</si>
  <si>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</si>
  <si>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</si>
  <si>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</si>
  <si>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</si>
  <si>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</si>
  <si>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</si>
  <si>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</si>
  <si>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</si>
  <si>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</si>
  <si>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</si>
  <si>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</si>
  <si>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</si>
  <si>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</si>
  <si>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</si>
  <si>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</si>
  <si>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</si>
  <si>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</si>
  <si>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</si>
  <si>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</si>
  <si>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</si>
  <si>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</si>
  <si>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</si>
  <si>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</si>
  <si>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</si>
  <si>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</si>
  <si>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</si>
  <si>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</si>
  <si>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</si>
  <si>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</si>
  <si>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</si>
  <si>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</si>
  <si>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</si>
  <si>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</si>
  <si>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</si>
  <si>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</si>
  <si>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</si>
  <si>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</si>
  <si>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</si>
  <si>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</si>
  <si>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</si>
  <si>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</si>
  <si>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</si>
  <si>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</si>
  <si>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</si>
  <si>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</si>
  <si>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</si>
  <si>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</si>
  <si>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</si>
  <si>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</si>
  <si>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</si>
  <si>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</si>
  <si>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</si>
  <si>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</si>
  <si>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</si>
  <si>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</si>
  <si>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</si>
  <si>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</si>
  <si>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</si>
  <si>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</si>
  <si>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</si>
  <si>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</si>
  <si>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</si>
  <si>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</si>
  <si>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</si>
  <si>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</si>
  <si>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</si>
  <si>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</si>
  <si>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</si>
  <si>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</si>
  <si>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</si>
  <si>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</si>
  <si>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</si>
  <si>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</si>
  <si>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</si>
  <si>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</si>
  <si>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</si>
  <si>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</si>
  <si>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</si>
  <si>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</si>
  <si>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</si>
  <si>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</si>
  <si>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</si>
  <si>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</si>
  <si>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</si>
  <si>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</si>
  <si>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</si>
  <si>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</si>
  <si>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</si>
  <si>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</si>
  <si>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</si>
  <si>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</si>
  <si>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</si>
  <si>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</si>
  <si>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</si>
  <si>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</si>
  <si>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</si>
  <si>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</si>
  <si>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</si>
  <si>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</si>
  <si>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</si>
  <si>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</si>
  <si>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</si>
  <si>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</si>
  <si>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</si>
  <si>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</si>
  <si>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</si>
  <si>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</si>
  <si>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</si>
  <si>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</si>
  <si>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</si>
  <si>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</si>
  <si>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</si>
  <si>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</si>
  <si>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</si>
  <si>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</si>
  <si>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</si>
  <si>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</si>
  <si>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</si>
  <si>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</si>
  <si>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</si>
  <si>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</si>
  <si>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</si>
  <si>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</si>
  <si>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</si>
  <si>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</si>
  <si>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</si>
  <si>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</si>
  <si>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</si>
  <si>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</si>
  <si>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</si>
  <si>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</si>
  <si>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</si>
  <si>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</si>
  <si>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</si>
  <si>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</si>
  <si>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</si>
  <si>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</si>
  <si>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</si>
  <si>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</si>
  <si>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</si>
  <si>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</si>
  <si>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</si>
  <si>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</si>
  <si>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</si>
  <si>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</si>
  <si>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</si>
  <si>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</si>
  <si>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</si>
  <si>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</si>
  <si>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</si>
  <si>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</si>
  <si>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</si>
  <si>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</si>
  <si>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</si>
  <si>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</si>
  <si>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</si>
  <si>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</si>
  <si>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</si>
  <si>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</si>
  <si>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</si>
  <si>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</si>
  <si>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</si>
  <si>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</si>
  <si>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</si>
  <si>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</si>
  <si>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</si>
  <si>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</si>
  <si>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</si>
  <si>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</si>
  <si>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</si>
  <si>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</si>
  <si>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</si>
  <si>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</si>
  <si>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</si>
  <si>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</si>
  <si>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</si>
  <si>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</si>
  <si>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</si>
  <si>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</si>
  <si>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</si>
  <si>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</si>
  <si>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</si>
  <si>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</si>
  <si>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</si>
  <si>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</si>
  <si>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</si>
  <si>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</si>
  <si>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</si>
  <si>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</si>
  <si>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</si>
  <si>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</si>
  <si>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</si>
  <si>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</si>
  <si>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</si>
  <si>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</si>
  <si>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</si>
  <si>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</si>
  <si>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</si>
  <si>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</si>
  <si>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</si>
  <si>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</si>
  <si>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</si>
  <si>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</si>
  <si>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</si>
  <si>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</si>
  <si>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</si>
  <si>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</si>
  <si>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</si>
  <si>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</si>
  <si>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</si>
  <si>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</si>
  <si>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</si>
  <si>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</si>
  <si>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</si>
  <si>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</si>
  <si>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</si>
  <si>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</si>
  <si>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</si>
  <si>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</si>
  <si>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</si>
  <si>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</si>
  <si>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</si>
  <si>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</si>
  <si>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</si>
  <si>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</si>
  <si>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</si>
  <si>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</si>
  <si>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</si>
  <si>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</si>
  <si>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</si>
  <si>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</si>
  <si>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</si>
  <si>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</si>
  <si>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</si>
  <si>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</si>
  <si>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</si>
  <si>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</si>
  <si>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</si>
  <si>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</si>
  <si>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</si>
  <si>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</si>
  <si>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</si>
  <si>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</si>
  <si>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</si>
  <si>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</si>
  <si>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</si>
  <si>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</si>
  <si>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</si>
  <si>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</si>
  <si>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</si>
  <si>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</si>
  <si>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</si>
  <si>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</si>
  <si>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</si>
  <si>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</si>
  <si>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</si>
  <si>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</si>
  <si>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</si>
  <si>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</si>
  <si>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</si>
  <si>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</si>
  <si>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</si>
  <si>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</si>
  <si>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</si>
  <si>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</si>
  <si>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</si>
  <si>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</si>
  <si>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</si>
  <si>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</si>
  <si>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</si>
  <si>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</si>
  <si>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</si>
  <si>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</si>
  <si>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</si>
  <si>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</si>
  <si>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</si>
  <si>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</si>
  <si>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</si>
  <si>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</si>
  <si>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</si>
  <si>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</si>
  <si>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</si>
  <si>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</si>
  <si>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</si>
  <si>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</si>
  <si>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</si>
  <si>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</si>
  <si>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</si>
  <si>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</si>
  <si>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</si>
  <si>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</si>
  <si>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</si>
  <si>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</si>
  <si>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</si>
  <si>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</si>
  <si>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</si>
  <si>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</si>
  <si>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</si>
  <si>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</si>
  <si>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</si>
  <si>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</si>
  <si>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</si>
  <si>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</si>
  <si>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</si>
  <si>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</si>
  <si>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</si>
  <si>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</si>
  <si>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</si>
  <si>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</si>
  <si>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</si>
  <si>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</si>
  <si>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</si>
  <si>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</si>
  <si>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</si>
  <si>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</si>
  <si>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</si>
  <si>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</si>
  <si>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</si>
  <si>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</si>
  <si>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</si>
  <si>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</si>
  <si>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</si>
  <si>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</si>
  <si>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</si>
  <si>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</si>
  <si>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</si>
  <si>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</si>
  <si>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</si>
  <si>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</si>
  <si>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</si>
  <si>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</si>
  <si>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</si>
  <si>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</si>
  <si>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</si>
  <si>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</si>
  <si>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</si>
  <si>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</si>
  <si>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</si>
  <si>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</si>
  <si>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</si>
  <si>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</si>
  <si>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</si>
  <si>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</si>
  <si>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</si>
  <si>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</si>
  <si>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</si>
  <si>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</si>
  <si>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</si>
  <si>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</si>
  <si>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</si>
  <si>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</si>
  <si>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</si>
  <si>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</si>
  <si>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</si>
  <si>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</si>
  <si>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</si>
  <si>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</si>
  <si>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</si>
  <si>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</si>
  <si>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</si>
  <si>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</si>
  <si>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</si>
  <si>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</si>
  <si>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</si>
  <si>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</si>
  <si>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</si>
  <si>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</si>
  <si>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</si>
  <si>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</si>
  <si>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</si>
  <si>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</si>
  <si>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</si>
  <si>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</si>
  <si>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</si>
  <si>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</si>
  <si>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</si>
  <si>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</si>
  <si>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</si>
  <si>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</si>
  <si>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</si>
  <si>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</si>
  <si>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</si>
  <si>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</si>
  <si>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</si>
  <si>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</si>
  <si>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</si>
  <si>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</si>
  <si>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</si>
  <si>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</si>
  <si>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</si>
  <si>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</si>
  <si>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</si>
  <si>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</si>
  <si>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</si>
  <si>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</si>
  <si>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</si>
  <si>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</si>
  <si>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</si>
  <si>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</si>
  <si>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</si>
  <si>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</si>
  <si>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</si>
  <si>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</si>
  <si>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</si>
  <si>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</si>
  <si>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</si>
  <si>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</si>
  <si>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</si>
  <si>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</si>
  <si>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</si>
  <si>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</si>
  <si>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</si>
  <si>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</si>
  <si>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</si>
  <si>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</si>
  <si>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</si>
  <si>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</si>
  <si>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</si>
  <si>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</si>
  <si>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</si>
  <si>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</si>
  <si>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</si>
  <si>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</si>
  <si>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</si>
  <si>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</si>
  <si>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</si>
  <si>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</si>
  <si>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</si>
  <si>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</si>
  <si>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</si>
  <si>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</si>
  <si>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</si>
  <si>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</si>
  <si>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</si>
  <si>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</si>
  <si>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</si>
  <si>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</si>
  <si>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</si>
  <si>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</si>
  <si>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</si>
  <si>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</si>
  <si>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</si>
  <si>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</si>
  <si>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</si>
  <si>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</si>
  <si>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</si>
  <si>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</si>
  <si>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</si>
  <si>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</si>
  <si>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</si>
  <si>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</si>
  <si>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</si>
  <si>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</si>
  <si>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</si>
  <si>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</si>
  <si>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</si>
  <si>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</si>
  <si>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</si>
  <si>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</si>
  <si>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</si>
  <si>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</si>
  <si>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</si>
  <si>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</si>
  <si>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</si>
  <si>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</si>
  <si>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</si>
  <si>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</si>
  <si>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</si>
  <si>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</si>
  <si>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</si>
  <si>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</si>
  <si>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</si>
  <si>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</si>
  <si>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</si>
  <si>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</si>
  <si>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</si>
  <si>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</si>
  <si>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</si>
  <si>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</si>
  <si>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</si>
  <si>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</si>
  <si>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</si>
  <si>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</si>
  <si>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</si>
  <si>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</si>
  <si>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</si>
  <si>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</si>
  <si>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</si>
  <si>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</si>
  <si>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</si>
  <si>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</si>
  <si>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</si>
  <si>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</si>
  <si>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</si>
  <si>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</si>
  <si>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</si>
  <si>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</si>
  <si>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</si>
  <si>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</si>
  <si>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</si>
  <si>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</si>
  <si>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</si>
  <si>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</si>
  <si>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</si>
  <si>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</si>
  <si>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</si>
  <si>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</si>
  <si>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</si>
  <si>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</si>
  <si>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</si>
  <si>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</si>
  <si>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</si>
  <si>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</si>
  <si>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</si>
  <si>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</si>
  <si>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</si>
  <si>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</si>
  <si>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</si>
  <si>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</si>
  <si>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</si>
  <si>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</si>
  <si>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</si>
  <si>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</si>
  <si>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</si>
  <si>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</si>
  <si>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</si>
  <si>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</si>
  <si>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</si>
  <si>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</si>
  <si>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</si>
  <si>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</si>
  <si>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</si>
  <si>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</si>
  <si>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</si>
  <si>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</si>
  <si>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</si>
  <si>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</si>
  <si>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</si>
  <si>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</si>
  <si>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</si>
  <si>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</si>
  <si>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</si>
  <si>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</si>
  <si>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</si>
  <si>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</si>
  <si>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</si>
  <si>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</si>
  <si>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</si>
  <si>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</si>
  <si>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</si>
  <si>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</si>
  <si>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</si>
  <si>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</si>
  <si>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</si>
  <si>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</si>
  <si>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</si>
  <si>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</si>
  <si>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</si>
  <si>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</si>
  <si>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</si>
  <si>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</si>
  <si>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</si>
  <si>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</si>
  <si>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</si>
  <si>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</si>
  <si>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</si>
  <si>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</si>
  <si>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</si>
  <si>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</si>
  <si>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</si>
  <si>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</si>
  <si>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</si>
  <si>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</si>
  <si>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</si>
  <si>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</si>
  <si>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</si>
  <si>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</si>
  <si>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</si>
  <si>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</si>
  <si>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</si>
  <si>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</si>
  <si>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</si>
  <si>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</si>
  <si>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</si>
  <si>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</si>
  <si>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</si>
  <si>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</si>
  <si>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</si>
  <si>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</si>
  <si>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</si>
  <si>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</si>
  <si>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</si>
  <si>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</si>
  <si>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</si>
  <si>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</si>
  <si>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</si>
  <si>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</si>
  <si>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</si>
  <si>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</si>
  <si>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</si>
  <si>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</si>
  <si>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</si>
  <si>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</si>
  <si>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</si>
  <si>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</si>
  <si>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</si>
  <si>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</si>
  <si>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</si>
  <si>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</si>
  <si>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</si>
  <si>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</si>
  <si>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</si>
  <si>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</si>
  <si>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</si>
  <si>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</si>
  <si>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</si>
  <si>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</si>
  <si>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</si>
  <si>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</si>
  <si>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</si>
  <si>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</si>
  <si>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</si>
  <si>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</si>
  <si>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</si>
  <si>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</si>
  <si>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</si>
  <si>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</si>
  <si>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</si>
  <si>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</si>
  <si>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</si>
  <si>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</si>
  <si>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</si>
  <si>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</si>
  <si>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</si>
  <si>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</si>
  <si>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</si>
  <si>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</si>
  <si>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</si>
  <si>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</si>
  <si>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</si>
  <si>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</si>
  <si>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</si>
  <si>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</si>
  <si>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</si>
  <si>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</si>
  <si>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</si>
  <si>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</si>
  <si>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</si>
  <si>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</si>
  <si>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</si>
  <si>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</si>
  <si>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</si>
  <si>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</si>
  <si>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</si>
  <si>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</si>
  <si>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</si>
  <si>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</si>
  <si>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</si>
  <si>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</si>
  <si>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</si>
  <si>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</si>
  <si>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</si>
  <si>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</si>
  <si>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</si>
  <si>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</si>
  <si>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</si>
  <si>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</si>
  <si>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</si>
  <si>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</si>
  <si>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</si>
  <si>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</si>
  <si>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</si>
  <si>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</si>
  <si>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</si>
  <si>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</si>
  <si>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</si>
  <si>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</si>
  <si>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</si>
  <si>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</si>
  <si>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</si>
  <si>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</si>
  <si>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</si>
  <si>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</si>
  <si>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</si>
  <si>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</si>
  <si>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</si>
  <si>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</si>
  <si>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</si>
  <si>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</si>
  <si>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</si>
  <si>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</si>
  <si>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</si>
  <si>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</si>
  <si>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</si>
  <si>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</si>
  <si>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</si>
  <si>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</si>
  <si>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</si>
  <si>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</si>
  <si>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</si>
  <si>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</si>
  <si>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</si>
  <si>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</si>
  <si>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</si>
  <si>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</si>
  <si>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</si>
  <si>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</si>
  <si>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</si>
  <si>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</si>
  <si>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</si>
  <si>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</si>
  <si>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</si>
  <si>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</si>
  <si>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</si>
  <si>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</si>
  <si>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</si>
  <si>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</si>
  <si>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</si>
  <si>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</si>
  <si>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</si>
  <si>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</si>
  <si>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</si>
  <si>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</si>
  <si>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</si>
  <si>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</si>
  <si>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</si>
  <si>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</si>
  <si>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</si>
  <si>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</si>
  <si>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</si>
  <si>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</si>
  <si>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</si>
  <si>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</si>
  <si>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</si>
  <si>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</si>
  <si>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</si>
  <si>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</si>
  <si>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</si>
  <si>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</si>
  <si>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</si>
  <si>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</si>
  <si>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</si>
  <si>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</si>
  <si>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</si>
  <si>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</si>
  <si>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</si>
  <si>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</si>
  <si>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</si>
  <si>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</si>
  <si>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</si>
  <si>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</si>
  <si>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</si>
  <si>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</si>
  <si>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</si>
  <si>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</si>
  <si>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</si>
  <si>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</si>
  <si>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</si>
  <si>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</si>
  <si>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</si>
  <si>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</si>
  <si>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</si>
  <si>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</si>
  <si>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</si>
  <si>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</si>
  <si>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</si>
  <si>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</si>
  <si>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</si>
  <si>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</si>
  <si>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</si>
  <si>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</si>
  <si>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</si>
  <si>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</si>
  <si>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</si>
  <si>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</si>
  <si>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</si>
  <si>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</si>
  <si>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</si>
  <si>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</si>
  <si>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</si>
  <si>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</si>
  <si>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</si>
  <si>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</si>
  <si>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</si>
  <si>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</si>
  <si>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</si>
  <si>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</si>
  <si>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</si>
  <si>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</si>
  <si>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</si>
  <si>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</si>
  <si>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</si>
  <si>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</si>
  <si>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</si>
  <si>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</si>
  <si>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</si>
  <si>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</si>
  <si>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</si>
  <si>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</si>
  <si>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</si>
  <si>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</si>
  <si>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</si>
  <si>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</si>
  <si>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</si>
  <si>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</si>
  <si>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</si>
  <si>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</si>
  <si>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</si>
  <si>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</si>
  <si>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</si>
  <si>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</si>
  <si>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</si>
  <si>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</si>
  <si>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</si>
  <si>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</si>
  <si>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</si>
  <si>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</si>
  <si>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</si>
  <si>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</si>
  <si>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</si>
  <si>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</si>
  <si>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</si>
  <si>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</si>
  <si>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</si>
  <si>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</si>
  <si>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</si>
  <si>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</si>
  <si>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</si>
  <si>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</si>
  <si>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</si>
  <si>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</si>
  <si>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</si>
  <si>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</si>
  <si>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</si>
  <si>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</si>
  <si>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</si>
  <si>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</si>
  <si>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</si>
  <si>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</si>
  <si>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</si>
  <si>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</si>
  <si>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</si>
  <si>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</si>
  <si>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</si>
  <si>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</si>
  <si>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</si>
  <si>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</si>
  <si>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</si>
  <si>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</si>
  <si>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</si>
  <si>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</si>
  <si>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</si>
  <si>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</si>
  <si>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</si>
  <si>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</si>
  <si>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</si>
  <si>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</si>
  <si>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</si>
  <si>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</si>
  <si>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</si>
  <si>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</si>
  <si>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</si>
  <si>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</si>
  <si>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</si>
  <si>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</si>
  <si>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</si>
  <si>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</si>
  <si>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</si>
  <si>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</si>
  <si>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</si>
  <si>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</si>
  <si>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</si>
  <si>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</si>
  <si>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</si>
  <si>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</si>
  <si>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</si>
  <si>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</si>
  <si>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</si>
  <si>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</si>
  <si>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</si>
  <si>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</si>
  <si>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</si>
  <si>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</si>
  <si>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</si>
  <si>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</si>
  <si>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</si>
  <si>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</si>
  <si>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</si>
  <si>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</si>
  <si>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</si>
  <si>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</si>
  <si>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</si>
  <si>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</si>
  <si>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</si>
  <si>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</si>
  <si>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</si>
  <si>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</si>
  <si>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</si>
  <si>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</si>
  <si>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</si>
  <si>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</si>
  <si>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</si>
  <si>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</si>
  <si>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</si>
  <si>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</si>
  <si>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</si>
  <si>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</si>
  <si>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</si>
  <si>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</si>
  <si>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</si>
  <si>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</si>
  <si>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</si>
  <si>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</si>
  <si>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</si>
  <si>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</si>
  <si>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</si>
  <si>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</si>
  <si>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</si>
  <si>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</si>
  <si>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</si>
  <si>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</si>
  <si>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</si>
  <si>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</si>
  <si>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</si>
  <si>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</si>
  <si>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</si>
  <si>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</si>
  <si>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</si>
  <si>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</si>
  <si>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</si>
  <si>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</si>
  <si>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</si>
  <si>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</si>
  <si>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</si>
  <si>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</si>
  <si>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</si>
  <si>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</si>
  <si>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</si>
  <si>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</si>
  <si>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</si>
  <si>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</si>
  <si>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</si>
  <si>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</si>
  <si>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</si>
  <si>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</si>
  <si>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</si>
  <si>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</si>
  <si>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</si>
  <si>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</si>
  <si>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</si>
  <si>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</si>
  <si>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</si>
  <si>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</si>
  <si>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</si>
  <si>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</si>
  <si>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</si>
  <si>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</si>
  <si>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</si>
  <si>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</si>
  <si>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</si>
  <si>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</si>
  <si>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</si>
  <si>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</si>
  <si>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</si>
  <si>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</si>
  <si>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</si>
  <si>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</si>
  <si>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</si>
  <si>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</si>
  <si>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</si>
  <si>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</si>
  <si>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</si>
  <si>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</si>
  <si>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</si>
  <si>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</si>
  <si>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</si>
  <si>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</si>
  <si>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</si>
  <si>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</si>
  <si>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</si>
  <si>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</si>
  <si>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</si>
  <si>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</si>
  <si>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</si>
  <si>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</si>
  <si>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</si>
  <si>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</si>
  <si>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</si>
  <si>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</si>
  <si>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</si>
  <si>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</si>
  <si>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</si>
  <si>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</si>
  <si>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</si>
  <si>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</si>
  <si>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</si>
  <si>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</si>
  <si>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</si>
  <si>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</si>
  <si>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</si>
  <si>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</si>
  <si>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</si>
  <si>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</si>
  <si>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</si>
  <si>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</si>
  <si>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</si>
  <si>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</si>
  <si>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</si>
  <si>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</si>
  <si>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</si>
  <si>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</si>
  <si>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</si>
  <si>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</si>
  <si>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</si>
  <si>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</si>
  <si>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</si>
  <si>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</si>
  <si>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</si>
  <si>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</si>
  <si>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</si>
  <si>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</si>
  <si>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</si>
  <si>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</si>
  <si>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</si>
  <si>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</si>
  <si>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</si>
  <si>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</si>
  <si>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</si>
  <si>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</si>
  <si>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</si>
  <si>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</si>
  <si>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</si>
  <si>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</si>
  <si>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</si>
  <si>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</si>
  <si>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</si>
  <si>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</si>
  <si>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</si>
  <si>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</si>
  <si>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</si>
  <si>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</si>
  <si>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</si>
  <si>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</si>
  <si>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</si>
  <si>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</si>
  <si>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</si>
  <si>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</si>
  <si>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</si>
  <si>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</si>
  <si>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</si>
  <si>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</si>
  <si>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</si>
  <si>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</si>
  <si>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</si>
  <si>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</si>
  <si>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</si>
  <si>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</si>
  <si>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</si>
  <si>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</si>
  <si>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</si>
  <si>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</si>
  <si>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</si>
  <si>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</si>
  <si>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</si>
  <si>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</si>
  <si>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</si>
  <si>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</si>
  <si>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</si>
  <si>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</si>
  <si>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</si>
  <si>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</si>
  <si>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</si>
  <si>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</si>
  <si>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</si>
  <si>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</si>
  <si>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</si>
  <si>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</si>
  <si>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</si>
  <si>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</si>
  <si>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</si>
  <si>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</si>
  <si>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</si>
  <si>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</si>
  <si>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</si>
  <si>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</si>
  <si>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</si>
  <si>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</si>
  <si>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</si>
  <si>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</si>
  <si>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</si>
  <si>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</si>
  <si>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</si>
  <si>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</si>
  <si>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</si>
  <si>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</si>
  <si>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</si>
  <si>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</si>
  <si>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</si>
  <si>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</si>
  <si>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</si>
  <si>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</si>
  <si>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</si>
  <si>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</si>
  <si>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</si>
  <si>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</si>
  <si>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</si>
  <si>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</si>
  <si>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</si>
  <si>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</si>
  <si>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</si>
  <si>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</si>
  <si>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</si>
  <si>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</si>
  <si>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</si>
  <si>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</si>
  <si>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</si>
  <si>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</si>
  <si>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</si>
  <si>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</si>
  <si>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</si>
  <si>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</si>
  <si>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</si>
  <si>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</si>
  <si>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</si>
  <si>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</si>
  <si>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</si>
  <si>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</si>
  <si>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</si>
  <si>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</si>
  <si>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</si>
  <si>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</si>
  <si>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</si>
  <si>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</si>
  <si>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</si>
  <si>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</si>
  <si>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</si>
  <si>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</si>
  <si>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</si>
  <si>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</si>
  <si>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</si>
  <si>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</si>
  <si>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</si>
  <si>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</si>
  <si>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</si>
  <si>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</si>
  <si>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</si>
  <si>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</si>
  <si>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</si>
  <si>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</si>
  <si>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</si>
  <si>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</si>
  <si>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</si>
  <si>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</si>
  <si>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</si>
  <si>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</si>
  <si>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</si>
  <si>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</si>
  <si>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</si>
  <si>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</si>
  <si>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</si>
  <si>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</si>
  <si>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</si>
  <si>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</si>
  <si>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</si>
  <si>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</si>
  <si>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</si>
  <si>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</si>
  <si>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</si>
  <si>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</si>
  <si>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</si>
  <si>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</si>
  <si>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</si>
  <si>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</si>
  <si>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</si>
  <si>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</si>
  <si>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</si>
  <si>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</si>
  <si>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</si>
  <si>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</si>
  <si>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</si>
  <si>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</si>
  <si>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</si>
  <si>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</si>
  <si>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</si>
  <si>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</si>
  <si>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</si>
  <si>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</si>
  <si>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</si>
  <si>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</si>
  <si>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</si>
  <si>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</si>
  <si>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</si>
  <si>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</si>
  <si>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</si>
  <si>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</si>
  <si>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</si>
  <si>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</si>
  <si>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</si>
  <si>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</si>
  <si>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</si>
  <si>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</si>
  <si>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</si>
  <si>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</si>
  <si>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</si>
  <si>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</si>
  <si>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</si>
  <si>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</si>
  <si>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</si>
  <si>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</si>
  <si>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</si>
  <si>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</si>
  <si>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</si>
  <si>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</si>
  <si>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</si>
  <si>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</si>
  <si>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</si>
  <si>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</si>
  <si>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</si>
  <si>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</si>
  <si>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</si>
  <si>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</si>
  <si>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</si>
  <si>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</si>
  <si>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</si>
  <si>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</si>
  <si>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</si>
  <si>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</si>
  <si>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</si>
  <si>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</si>
  <si>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</si>
  <si>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</si>
  <si>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</si>
  <si>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</si>
  <si>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</si>
  <si>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</si>
  <si>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</si>
  <si>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</si>
  <si>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</si>
  <si>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</si>
  <si>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</si>
  <si>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</si>
  <si>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</si>
  <si>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</si>
  <si>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</si>
  <si>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</si>
  <si>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</si>
  <si>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</si>
  <si>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</si>
  <si>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</si>
  <si>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</si>
  <si>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</si>
  <si>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</si>
  <si>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</si>
  <si>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</si>
  <si>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</si>
  <si>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</si>
  <si>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</si>
  <si>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</si>
  <si>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</si>
  <si>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</si>
  <si>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</si>
  <si>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</si>
  <si>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</si>
  <si>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</si>
  <si>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</si>
  <si>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</si>
  <si>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</si>
  <si>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</si>
  <si>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</si>
  <si>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</si>
  <si>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</si>
  <si>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</si>
  <si>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</si>
  <si>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</si>
  <si>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</si>
  <si>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</si>
  <si>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</si>
  <si>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</si>
  <si>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</si>
  <si>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</si>
  <si>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</si>
  <si>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</si>
  <si>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</si>
  <si>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</si>
  <si>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</si>
  <si>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</si>
  <si>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</si>
  <si>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</si>
  <si>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</si>
  <si>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</si>
  <si>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</si>
  <si>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</si>
  <si>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</si>
  <si>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</si>
  <si>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</si>
  <si>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</si>
  <si>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</si>
  <si>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</si>
  <si>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</si>
  <si>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</si>
  <si>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</si>
  <si>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</si>
  <si>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</si>
  <si>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</si>
  <si>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</si>
  <si>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</si>
  <si>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</si>
  <si>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</si>
  <si>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</si>
  <si>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</si>
  <si>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</si>
  <si>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</si>
  <si>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</si>
  <si>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</si>
  <si>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</si>
  <si>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</si>
  <si>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</si>
  <si>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</si>
  <si>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</si>
  <si>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</si>
  <si>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</si>
  <si>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</si>
  <si>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</si>
  <si>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</si>
  <si>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</si>
  <si>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</si>
  <si>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</si>
  <si>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</si>
  <si>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</si>
  <si>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</si>
  <si>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</si>
  <si>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</si>
  <si>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</si>
  <si>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</si>
  <si>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</si>
  <si>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</si>
  <si>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</si>
  <si>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</si>
  <si>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</si>
  <si>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</si>
  <si>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</si>
  <si>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</si>
  <si>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</si>
  <si>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</si>
  <si>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</si>
  <si>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</si>
  <si>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</si>
  <si>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</si>
  <si>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</si>
  <si>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</si>
  <si>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</si>
  <si>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</si>
  <si>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</si>
  <si>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</si>
  <si>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</si>
  <si>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</si>
  <si>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</si>
  <si>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</si>
  <si>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</si>
  <si>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</si>
  <si>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</si>
  <si>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</si>
  <si>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</si>
  <si>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</si>
  <si>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</si>
  <si>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</si>
  <si>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</si>
  <si>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</si>
  <si>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</si>
  <si>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</si>
  <si>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</si>
  <si>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</si>
  <si>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</si>
  <si>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</si>
  <si>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</si>
  <si>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</si>
  <si>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</si>
  <si>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</si>
  <si>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</si>
  <si>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</si>
  <si>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</si>
  <si>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</si>
  <si>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</si>
  <si>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</si>
  <si>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</si>
  <si>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</si>
  <si>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</si>
  <si>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</si>
  <si>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</si>
  <si>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</si>
  <si>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</si>
  <si>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</si>
  <si>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</si>
  <si>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</si>
  <si>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</si>
  <si>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</si>
  <si>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</si>
  <si>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</si>
  <si>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</si>
  <si>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</si>
  <si>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</si>
  <si>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</si>
  <si>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</si>
  <si>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</si>
  <si>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</si>
  <si>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</si>
  <si>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</si>
  <si>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</si>
  <si>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</si>
  <si>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</si>
  <si>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</si>
  <si>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</si>
  <si>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</si>
  <si>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</si>
  <si>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</si>
  <si>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</si>
  <si>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</si>
  <si>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</si>
  <si>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</si>
  <si>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</si>
  <si>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</si>
  <si>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</si>
  <si>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</si>
  <si>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</si>
  <si>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</si>
  <si>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</si>
  <si>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</si>
  <si>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</si>
  <si>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</si>
  <si>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</si>
  <si>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</si>
  <si>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</si>
  <si>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</si>
  <si>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</si>
  <si>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</si>
  <si>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</si>
  <si>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</si>
  <si>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</si>
  <si>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</si>
  <si>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</si>
  <si>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</si>
  <si>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</si>
  <si>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</si>
  <si>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</si>
  <si>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</si>
  <si>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</si>
  <si>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</si>
  <si>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</si>
  <si>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</si>
  <si>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</si>
  <si>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</si>
  <si>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</si>
  <si>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</si>
  <si>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</si>
  <si>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</si>
  <si>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</si>
  <si>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</si>
  <si>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</si>
  <si>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</si>
  <si>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</si>
  <si>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</si>
  <si>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</si>
  <si>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</si>
  <si>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</si>
  <si>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</si>
  <si>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</si>
  <si>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</si>
  <si>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</si>
  <si>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</si>
  <si>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</si>
  <si>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</si>
  <si>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</si>
  <si>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</si>
  <si>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</si>
  <si>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</si>
  <si>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</si>
  <si>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</si>
  <si>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</si>
  <si>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</si>
  <si>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</si>
  <si>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</si>
  <si>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</si>
  <si>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</si>
  <si>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</si>
  <si>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</si>
  <si>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</si>
  <si>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</si>
  <si>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</si>
  <si>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</si>
  <si>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</si>
  <si>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</si>
  <si>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</si>
  <si>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</si>
  <si>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</si>
  <si>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</si>
  <si>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</si>
  <si>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</si>
  <si>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</si>
  <si>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</si>
  <si>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</si>
  <si>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</si>
  <si>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</si>
  <si>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</si>
  <si>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</si>
  <si>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</si>
  <si>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</si>
  <si>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</si>
  <si>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</si>
  <si>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</si>
  <si>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</si>
  <si>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</si>
  <si>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</si>
  <si>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</si>
  <si>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</si>
  <si>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</si>
  <si>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</si>
  <si>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</si>
  <si>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</si>
  <si>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</si>
  <si>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</si>
  <si>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</si>
  <si>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</si>
  <si>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</si>
  <si>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</si>
  <si>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</si>
  <si>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</si>
  <si>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</si>
  <si>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</si>
  <si>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</si>
  <si>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</si>
  <si>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</si>
  <si>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</si>
  <si>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</si>
  <si>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</si>
  <si>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</si>
  <si>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</si>
  <si>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</si>
  <si>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</si>
  <si>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</si>
  <si>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</si>
  <si>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</si>
  <si>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</si>
  <si>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</si>
  <si>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</si>
  <si>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</si>
  <si>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</si>
  <si>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</si>
  <si>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</si>
  <si>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</si>
  <si>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</si>
  <si>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</si>
  <si>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</si>
  <si>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</si>
  <si>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</si>
  <si>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</si>
  <si>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</si>
  <si>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</si>
  <si>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</si>
  <si>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</si>
  <si>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</si>
  <si>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</si>
  <si>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</si>
  <si>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</si>
  <si>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</si>
  <si>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</si>
  <si>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</si>
  <si>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</si>
  <si>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</si>
  <si>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</si>
  <si>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</si>
  <si>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</si>
  <si>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</si>
  <si>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</si>
  <si>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</si>
  <si>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</si>
  <si>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</si>
  <si>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</si>
  <si>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</si>
  <si>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</si>
  <si>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</si>
  <si>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</si>
  <si>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</si>
  <si>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</si>
  <si>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</si>
  <si>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</si>
  <si>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</si>
  <si>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</si>
  <si>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</si>
  <si>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</si>
  <si>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</si>
  <si>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</si>
  <si>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</si>
  <si>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</si>
  <si>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</si>
  <si>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</si>
  <si>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</si>
  <si>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</si>
  <si>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</si>
  <si>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</si>
  <si>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</si>
  <si>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</si>
  <si>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</si>
  <si>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</si>
  <si>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</si>
  <si>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</si>
  <si>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</si>
  <si>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</si>
  <si>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</si>
  <si>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</si>
  <si>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</si>
  <si>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</si>
  <si>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</si>
  <si>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</si>
  <si>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</si>
  <si>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</si>
  <si>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</si>
  <si>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</si>
  <si>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</si>
  <si>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</si>
  <si>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</si>
  <si>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</si>
  <si>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</si>
  <si>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</si>
  <si>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</si>
  <si>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</si>
  <si>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</si>
  <si>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</si>
  <si>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</si>
  <si>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</si>
  <si>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</si>
  <si>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</si>
  <si>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</si>
  <si>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</si>
  <si>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</si>
  <si>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</si>
  <si>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</si>
  <si>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</si>
  <si>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</si>
  <si>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</si>
  <si>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</si>
  <si>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</si>
  <si>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</si>
  <si>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</si>
  <si>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</si>
  <si>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</si>
  <si>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</si>
  <si>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</si>
  <si>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</si>
  <si>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</si>
  <si>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</si>
  <si>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</si>
  <si>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</si>
  <si>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</si>
  <si>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</si>
  <si>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</si>
  <si>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</si>
  <si>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</si>
  <si>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</si>
  <si>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</si>
  <si>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</si>
  <si>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</si>
  <si>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</si>
  <si>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</si>
  <si>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</si>
  <si>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</si>
  <si>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</si>
  <si>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</si>
  <si>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</si>
  <si>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</si>
  <si>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</si>
  <si>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</si>
  <si>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</si>
  <si>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</si>
  <si>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</si>
  <si>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</si>
  <si>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</si>
  <si>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</si>
  <si>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</si>
  <si>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</si>
  <si>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</si>
  <si>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</si>
  <si>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</si>
  <si>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</si>
  <si>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</si>
  <si>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</si>
  <si>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</si>
  <si>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</si>
  <si>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</si>
  <si>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</si>
  <si>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</si>
  <si>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</si>
  <si>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</si>
  <si>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</si>
  <si>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</si>
  <si>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</si>
  <si>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</si>
  <si>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</si>
  <si>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</si>
  <si>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</si>
  <si>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</si>
  <si>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</si>
  <si>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</si>
  <si>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</si>
  <si>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</si>
  <si>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</si>
  <si>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</si>
  <si>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</si>
  <si>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</si>
  <si>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</si>
  <si>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</si>
  <si>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</si>
  <si>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</si>
  <si>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</si>
  <si>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</si>
  <si>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</si>
  <si>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</si>
  <si>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</si>
  <si>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</si>
  <si>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</si>
  <si>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</si>
  <si>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</si>
  <si>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</si>
  <si>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</si>
  <si>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</si>
  <si>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</si>
  <si>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</si>
  <si>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</si>
  <si>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</si>
  <si>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</si>
  <si>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</si>
  <si>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</si>
  <si>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</si>
  <si>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</si>
  <si>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</si>
  <si>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</si>
  <si>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</si>
  <si>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</si>
  <si>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</si>
  <si>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</si>
  <si>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</si>
  <si>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</si>
  <si>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</si>
  <si>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</si>
  <si>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</si>
  <si>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</si>
  <si>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</si>
  <si>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</si>
  <si>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</si>
  <si>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</si>
  <si>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</si>
  <si>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</si>
  <si>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</si>
  <si>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</si>
  <si>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</si>
  <si>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</si>
  <si>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</si>
  <si>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</si>
  <si>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</si>
  <si>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</si>
  <si>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</si>
  <si>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</si>
  <si>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</si>
  <si>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</si>
  <si>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</si>
  <si>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</si>
  <si>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</si>
  <si>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</si>
  <si>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</si>
  <si>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</si>
  <si>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</si>
  <si>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</si>
  <si>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</si>
  <si>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</si>
  <si>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</si>
  <si>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</si>
  <si>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</si>
  <si>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</si>
  <si>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</si>
  <si>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</si>
  <si>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</si>
  <si>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</si>
  <si>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</si>
  <si>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</si>
  <si>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</si>
  <si>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</si>
  <si>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</si>
  <si>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</si>
  <si>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</si>
  <si>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</si>
  <si>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</si>
  <si>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</si>
  <si>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</si>
  <si>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</si>
  <si>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</si>
  <si>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</si>
  <si>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</si>
  <si>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</si>
  <si>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</si>
  <si>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</si>
  <si>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</si>
  <si>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</si>
  <si>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</si>
  <si>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</si>
  <si>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</si>
  <si>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</si>
  <si>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</si>
  <si>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</si>
  <si>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</si>
  <si>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</si>
  <si>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</si>
  <si>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</si>
  <si>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</si>
  <si>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</si>
  <si>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</si>
  <si>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</si>
  <si>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</si>
  <si>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</si>
  <si>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</si>
  <si>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</si>
  <si>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</si>
  <si>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</si>
  <si>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</si>
  <si>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</si>
  <si>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</si>
  <si>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</si>
  <si>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</si>
  <si>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</si>
  <si>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</si>
  <si>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</si>
  <si>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</si>
  <si>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</si>
  <si>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</si>
  <si>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</si>
  <si>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</si>
  <si>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</si>
  <si>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</si>
  <si>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</si>
  <si>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</si>
  <si>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</si>
  <si>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</si>
  <si>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</si>
  <si>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</si>
  <si>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</si>
  <si>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</si>
  <si>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</si>
  <si>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</si>
  <si>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</si>
  <si>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</si>
  <si>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</si>
  <si>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</si>
  <si>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</si>
  <si>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</si>
  <si>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</si>
  <si>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</si>
  <si>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</si>
  <si>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</si>
  <si>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</si>
  <si>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</si>
  <si>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</si>
  <si>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</si>
  <si>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</si>
  <si>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</si>
  <si>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</si>
  <si>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</si>
  <si>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</si>
  <si>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</si>
  <si>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</si>
  <si>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</si>
  <si>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</si>
  <si>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</si>
  <si>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</si>
  <si>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</si>
  <si>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</si>
  <si>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</si>
  <si>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</si>
  <si>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</si>
  <si>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</si>
  <si>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</si>
  <si>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</si>
  <si>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</si>
  <si>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</si>
  <si>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</si>
  <si>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</si>
  <si>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</si>
  <si>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</si>
  <si>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</si>
  <si>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</si>
  <si>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</si>
  <si>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</si>
  <si>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</si>
  <si>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</si>
  <si>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</si>
  <si>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</si>
  <si>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</si>
  <si>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</si>
  <si>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</si>
  <si>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</si>
  <si>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</si>
  <si>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</si>
  <si>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</si>
  <si>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</si>
  <si>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</si>
  <si>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</si>
  <si>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</si>
  <si>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</si>
  <si>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</si>
  <si>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</si>
  <si>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</si>
  <si>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</si>
  <si>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</si>
  <si>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</si>
  <si>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</si>
  <si>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</si>
  <si>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</si>
  <si>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</si>
  <si>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</si>
  <si>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</si>
  <si>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</si>
  <si>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</si>
  <si>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</si>
  <si>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</si>
  <si>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</si>
  <si>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</si>
  <si>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</si>
  <si>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</si>
  <si>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</si>
  <si>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</si>
  <si>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</si>
  <si>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</si>
  <si>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</si>
  <si>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</si>
  <si>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</si>
  <si>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</si>
  <si>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</si>
  <si>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</si>
  <si>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</si>
  <si>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</si>
  <si>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</si>
  <si>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</si>
  <si>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</si>
  <si>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</si>
  <si>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</si>
  <si>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</si>
  <si>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</si>
  <si>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</si>
  <si>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</si>
  <si>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</si>
  <si>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</si>
  <si>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</si>
  <si>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</si>
  <si>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</si>
  <si>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</si>
  <si>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</si>
  <si>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</si>
  <si>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</si>
  <si>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</si>
  <si>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</si>
  <si>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</si>
  <si>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</si>
  <si>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</si>
  <si>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</si>
  <si>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</si>
  <si>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</si>
  <si>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</si>
  <si>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</si>
  <si>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</si>
  <si>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</si>
  <si>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</si>
  <si>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</si>
  <si>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</si>
  <si>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</si>
  <si>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</si>
  <si>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</si>
  <si>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</si>
  <si>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</si>
  <si>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</si>
  <si>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</si>
  <si>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</si>
  <si>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</si>
  <si>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</si>
  <si>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</si>
  <si>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</si>
  <si>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</si>
  <si>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</si>
  <si>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</si>
  <si>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</si>
  <si>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</si>
  <si>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</si>
  <si>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</si>
  <si>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</si>
  <si>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</si>
  <si>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</si>
  <si>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</si>
  <si>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</si>
  <si>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</si>
  <si>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</si>
  <si>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</si>
  <si>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</si>
  <si>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</si>
  <si>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</si>
  <si>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</si>
  <si>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</si>
  <si>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</si>
  <si>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</si>
  <si>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</si>
  <si>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</si>
  <si>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</si>
  <si>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</si>
  <si>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</si>
  <si>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</si>
  <si>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</si>
  <si>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</si>
  <si>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</si>
  <si>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</si>
  <si>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</si>
  <si>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</si>
  <si>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</si>
  <si>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</si>
  <si>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</si>
  <si>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</si>
  <si>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</si>
  <si>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</si>
  <si>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</si>
  <si>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</si>
  <si>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</si>
  <si>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</si>
  <si>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</si>
  <si>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</si>
  <si>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</si>
  <si>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</si>
  <si>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</si>
  <si>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</si>
  <si>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</si>
  <si>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</si>
  <si>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</si>
  <si>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</si>
  <si>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</si>
  <si>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</si>
  <si>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</si>
  <si>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</si>
  <si>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</si>
  <si>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</si>
  <si>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</si>
  <si>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</si>
  <si>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</si>
  <si>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</si>
  <si>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</si>
  <si>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</si>
  <si>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</si>
  <si>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</si>
  <si>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</si>
  <si>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</si>
  <si>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</si>
  <si>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</si>
  <si>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</si>
  <si>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</si>
  <si>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</si>
  <si>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</si>
  <si>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</si>
  <si>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</si>
  <si>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</si>
  <si>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</si>
  <si>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</si>
  <si>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</si>
  <si>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</si>
  <si>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</si>
  <si>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</si>
  <si>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</si>
  <si>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</si>
  <si>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</si>
  <si>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</si>
  <si>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</si>
  <si>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</si>
  <si>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</si>
  <si>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</si>
  <si>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</si>
  <si>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</si>
  <si>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</si>
  <si>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</si>
  <si>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</si>
  <si>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</si>
  <si>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</si>
  <si>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</si>
  <si>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</si>
  <si>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</si>
  <si>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</si>
  <si>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</si>
  <si>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</si>
  <si>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</si>
  <si>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</si>
  <si>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</si>
  <si>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</si>
  <si>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</si>
  <si>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</si>
  <si>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</si>
  <si>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</si>
  <si>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</si>
  <si>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</si>
  <si>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</si>
  <si>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</si>
  <si>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</si>
  <si>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</si>
  <si>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</si>
  <si>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</si>
  <si>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</si>
  <si>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</si>
  <si>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</si>
  <si>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</si>
  <si>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</si>
  <si>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</si>
  <si>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</si>
  <si>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</si>
  <si>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</si>
  <si>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</si>
  <si>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</si>
  <si>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</si>
  <si>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</si>
  <si>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</si>
  <si>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</si>
  <si>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</si>
  <si>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</si>
  <si>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</si>
  <si>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</si>
  <si>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</si>
  <si>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</si>
  <si>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</si>
  <si>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</si>
  <si>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</si>
  <si>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</si>
  <si>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</si>
  <si>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</si>
  <si>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</si>
  <si>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</si>
  <si>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</si>
  <si>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</si>
  <si>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</si>
  <si>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</si>
  <si>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</si>
  <si>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</si>
  <si>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</si>
  <si>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</si>
  <si>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</si>
  <si>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</si>
  <si>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</si>
  <si>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</si>
  <si>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</si>
  <si>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</si>
  <si>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</si>
  <si>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</si>
  <si>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</si>
  <si>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</si>
  <si>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</si>
  <si>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</si>
  <si>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</si>
  <si>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</si>
  <si>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</si>
  <si>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</si>
  <si>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</si>
  <si>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</si>
  <si>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</si>
  <si>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</si>
  <si>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</si>
  <si>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</si>
  <si>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</si>
  <si>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</si>
  <si>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</si>
  <si>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</si>
  <si>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</si>
  <si>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</si>
  <si>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</si>
  <si>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</si>
  <si>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</si>
  <si>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</si>
  <si>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</si>
  <si>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</si>
  <si>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</si>
  <si>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</si>
  <si>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</si>
  <si>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</si>
  <si>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</si>
  <si>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</si>
  <si>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</si>
  <si>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</si>
  <si>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</si>
  <si>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</si>
  <si>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</si>
  <si>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</si>
  <si>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</si>
  <si>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</si>
  <si>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</si>
  <si>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</si>
  <si>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</si>
  <si>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</si>
  <si>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</si>
  <si>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</si>
  <si>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</si>
  <si>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</si>
  <si>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</si>
  <si>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</si>
  <si>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</si>
  <si>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</si>
  <si>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</si>
  <si>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</si>
  <si>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</si>
  <si>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</si>
  <si>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</si>
  <si>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</si>
  <si>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</si>
  <si>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</si>
  <si>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</si>
  <si>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</si>
  <si>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</si>
  <si>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</si>
  <si>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</si>
  <si>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</si>
  <si>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</si>
  <si>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</si>
  <si>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</si>
  <si>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</si>
  <si>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</si>
  <si>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</si>
  <si>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</si>
  <si>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</si>
  <si>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</si>
  <si>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</si>
  <si>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</si>
  <si>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</si>
  <si>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</si>
  <si>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</si>
  <si>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</si>
  <si>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</si>
  <si>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</si>
  <si>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</si>
  <si>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</si>
  <si>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</si>
  <si>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</si>
  <si>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</si>
  <si>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</si>
  <si>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</si>
  <si>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</si>
  <si>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</si>
  <si>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</si>
  <si>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</si>
  <si>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</si>
  <si>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</si>
  <si>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</si>
  <si>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</si>
  <si>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</si>
  <si>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</si>
  <si>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</si>
  <si>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</si>
  <si>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</si>
  <si>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</si>
  <si>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</si>
  <si>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</si>
  <si>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</si>
  <si>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</si>
  <si>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</si>
  <si>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</si>
  <si>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</si>
  <si>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</si>
  <si>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</si>
  <si>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</si>
  <si>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</si>
  <si>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</si>
  <si>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</si>
  <si>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</si>
  <si>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</si>
  <si>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</si>
  <si>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</si>
  <si>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</si>
  <si>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</si>
  <si>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</si>
  <si>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</si>
  <si>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</si>
  <si>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</si>
  <si>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</si>
  <si>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</si>
  <si>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</si>
  <si>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</si>
  <si>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</si>
  <si>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</si>
  <si>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</si>
  <si>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</si>
  <si>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</si>
  <si>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</si>
  <si>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</si>
  <si>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</si>
  <si>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</si>
  <si>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</si>
  <si>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</si>
  <si>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</si>
  <si>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</si>
  <si>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</si>
  <si>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</si>
  <si>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</si>
  <si>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</si>
  <si>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</si>
  <si>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</si>
  <si>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</si>
  <si>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</si>
  <si>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</si>
  <si>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</si>
  <si>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</si>
  <si>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</si>
  <si>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</si>
  <si>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</si>
  <si>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</si>
  <si>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</si>
  <si>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</si>
  <si>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</si>
  <si>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</si>
  <si>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</si>
  <si>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</si>
  <si>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</si>
  <si>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</si>
  <si>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</si>
  <si>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</si>
  <si>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</si>
  <si>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</si>
  <si>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</si>
  <si>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</si>
  <si>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</si>
  <si>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</si>
  <si>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</si>
  <si>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</si>
  <si>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</si>
  <si>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</si>
  <si>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</si>
  <si>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</si>
  <si>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</si>
  <si>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</si>
  <si>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</si>
  <si>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</si>
  <si>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</si>
  <si>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</si>
  <si>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</si>
  <si>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</si>
  <si>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</si>
  <si>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</si>
  <si>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</si>
  <si>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</si>
  <si>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</si>
  <si>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</si>
  <si>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</si>
  <si>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</si>
  <si>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</si>
  <si>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</si>
  <si>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</si>
  <si>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</si>
  <si>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</si>
  <si>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</si>
  <si>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</si>
  <si>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</si>
  <si>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</si>
  <si>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</si>
  <si>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</si>
  <si>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</si>
  <si>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</si>
  <si>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</si>
  <si>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</si>
  <si>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</si>
  <si>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</si>
  <si>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</si>
  <si>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</si>
  <si>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</si>
  <si>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</si>
  <si>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</si>
  <si>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</si>
  <si>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</si>
  <si>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</si>
  <si>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</si>
  <si>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</si>
  <si>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</si>
  <si>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</si>
  <si>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</si>
  <si>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</si>
  <si>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</si>
  <si>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</si>
  <si>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</si>
  <si>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</si>
  <si>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</si>
  <si>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</si>
  <si>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</si>
  <si>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</si>
  <si>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</si>
  <si>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</si>
  <si>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</si>
  <si>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</si>
  <si>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</si>
  <si>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</si>
  <si>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</si>
  <si>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</si>
  <si>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</si>
  <si>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</si>
  <si>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</si>
  <si>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</si>
  <si>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</si>
  <si>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</si>
  <si>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</si>
  <si>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</si>
  <si>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</si>
  <si>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</si>
  <si>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</si>
  <si>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</si>
  <si>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</si>
  <si>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</si>
  <si>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</si>
  <si>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</si>
  <si>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</si>
  <si>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</si>
  <si>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</si>
  <si>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</si>
  <si>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</si>
  <si>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</si>
  <si>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</si>
  <si>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</si>
  <si>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</si>
  <si>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</si>
  <si>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</si>
  <si>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</si>
  <si>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</si>
  <si>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</si>
  <si>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</si>
  <si>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</si>
  <si>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</si>
  <si>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</si>
  <si>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</si>
  <si>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</si>
  <si>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</si>
  <si>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</si>
  <si>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</si>
  <si>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</si>
  <si>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</si>
  <si>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</si>
  <si>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</si>
  <si>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</si>
  <si>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</si>
  <si>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</si>
  <si>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</si>
  <si>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</si>
  <si>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</si>
  <si>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</si>
  <si>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</si>
  <si>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</si>
  <si>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</si>
  <si>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</si>
  <si>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</si>
  <si>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</si>
  <si>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</si>
  <si>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</si>
  <si>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</si>
  <si>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</si>
  <si>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</si>
  <si>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</si>
  <si>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</si>
  <si>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</si>
  <si>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</si>
  <si>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</si>
  <si>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</si>
  <si>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</si>
  <si>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</si>
  <si>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</si>
  <si>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</si>
  <si>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</si>
  <si>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</si>
  <si>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</si>
  <si>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</si>
  <si>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</si>
  <si>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</si>
  <si>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</si>
  <si>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</si>
  <si>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</si>
  <si>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</si>
  <si>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</si>
  <si>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</si>
  <si>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</si>
  <si>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</si>
  <si>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</si>
  <si>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</si>
  <si>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</si>
  <si>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</si>
  <si>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</si>
  <si>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</si>
  <si>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</si>
  <si>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</si>
  <si>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</si>
  <si>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</si>
  <si>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</si>
  <si>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</si>
  <si>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</si>
  <si>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</si>
  <si>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</si>
  <si>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</si>
  <si>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</si>
  <si>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</si>
  <si>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</si>
  <si>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</si>
  <si>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</si>
  <si>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</si>
  <si>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</si>
  <si>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</si>
  <si>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</si>
  <si>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</si>
  <si>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</si>
  <si>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</si>
  <si>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</si>
  <si>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</si>
  <si>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</si>
  <si>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</si>
  <si>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</si>
  <si>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</si>
  <si>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</si>
  <si>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</si>
  <si>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</si>
  <si>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</si>
  <si>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</si>
  <si>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</si>
  <si>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</si>
  <si>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</si>
  <si>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</si>
  <si>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</si>
  <si>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</si>
  <si>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</si>
  <si>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</si>
  <si>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</si>
  <si>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</si>
  <si>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</si>
  <si>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</si>
  <si>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</si>
  <si>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</si>
  <si>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</si>
  <si>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</si>
  <si>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</si>
  <si>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</si>
  <si>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</si>
  <si>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</si>
  <si>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</si>
  <si>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</si>
  <si>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</si>
  <si>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</si>
  <si>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</si>
  <si>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</si>
  <si>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</si>
  <si>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</si>
  <si>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</si>
  <si>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</si>
  <si>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</si>
  <si>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</si>
  <si>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</si>
  <si>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</si>
  <si>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</si>
  <si>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</si>
  <si>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</si>
  <si>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</si>
  <si>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</si>
  <si>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</si>
  <si>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</si>
  <si>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</si>
  <si>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</si>
  <si>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</si>
  <si>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</si>
  <si>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</si>
  <si>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</si>
  <si>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</si>
  <si>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</si>
  <si>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</si>
  <si>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</si>
  <si>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</si>
  <si>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</si>
  <si>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</si>
  <si>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</si>
  <si>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</si>
  <si>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</si>
  <si>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</si>
  <si>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</si>
  <si>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</si>
  <si>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</si>
  <si>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</si>
  <si>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</si>
  <si>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</si>
  <si>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</si>
  <si>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</si>
  <si>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</si>
  <si>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</si>
  <si>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</si>
  <si>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</si>
  <si>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</si>
  <si>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</si>
  <si>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</si>
  <si>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</si>
  <si>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</si>
  <si>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</si>
  <si>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</si>
  <si>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</si>
  <si>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</si>
  <si>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</si>
  <si>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</si>
  <si>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</si>
  <si>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</si>
  <si>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</si>
  <si>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</si>
  <si>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</si>
  <si>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</si>
  <si>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</si>
  <si>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</si>
  <si>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</si>
  <si>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</si>
  <si>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</si>
  <si>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</si>
  <si>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</si>
  <si>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</si>
  <si>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</si>
  <si>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</si>
  <si>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</si>
  <si>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</si>
  <si>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</si>
  <si>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</si>
  <si>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</si>
  <si>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</si>
  <si>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</si>
  <si>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</si>
  <si>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</si>
  <si>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</si>
  <si>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</si>
  <si>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</si>
  <si>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</si>
  <si>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</si>
  <si>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</si>
  <si>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</si>
  <si>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</si>
  <si>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</si>
  <si>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</si>
  <si>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</si>
  <si>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</si>
  <si>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</si>
  <si>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</si>
  <si>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</si>
  <si>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</si>
  <si>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</si>
  <si>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</si>
  <si>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</si>
  <si>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</si>
  <si>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</si>
  <si>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</si>
  <si>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</si>
  <si>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</si>
  <si>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</si>
  <si>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</si>
  <si>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</si>
  <si>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</si>
  <si>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</si>
  <si>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</si>
  <si>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</si>
  <si>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</si>
  <si>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</si>
  <si>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</si>
  <si>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</si>
  <si>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</si>
  <si>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</si>
  <si>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</si>
  <si>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</si>
  <si>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</si>
  <si>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</si>
  <si>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</si>
  <si>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</si>
  <si>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</si>
  <si>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</si>
  <si>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</si>
  <si>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</si>
  <si>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</si>
  <si>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</si>
  <si>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</si>
  <si>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</si>
  <si>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</si>
  <si>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</si>
  <si>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</si>
  <si>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</si>
  <si>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</si>
  <si>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</si>
  <si>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</si>
  <si>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</si>
  <si>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</si>
  <si>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</si>
  <si>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</si>
  <si>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</si>
  <si>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</si>
  <si>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</si>
  <si>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</si>
  <si>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</si>
  <si>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</si>
  <si>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</si>
  <si>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</si>
  <si>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</si>
  <si>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</si>
  <si>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</si>
  <si>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</si>
  <si>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</si>
  <si>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</si>
  <si>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</si>
  <si>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</si>
  <si>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</si>
  <si>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</si>
  <si>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</si>
  <si>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</si>
  <si>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</si>
  <si>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</si>
  <si>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</si>
  <si>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</si>
  <si>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</si>
  <si>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</si>
  <si>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</si>
  <si>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</si>
  <si>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</si>
  <si>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</si>
  <si>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</si>
  <si>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</si>
  <si>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</si>
  <si>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</si>
  <si>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</si>
  <si>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</si>
  <si>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</si>
  <si>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</si>
  <si>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</si>
  <si>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</si>
  <si>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</si>
  <si>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</si>
  <si>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</si>
  <si>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</si>
  <si>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</si>
  <si>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</si>
  <si>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</si>
  <si>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</si>
  <si>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</si>
  <si>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</si>
  <si>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</si>
  <si>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</si>
  <si>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</si>
  <si>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</si>
  <si>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</si>
  <si>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</si>
  <si>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</si>
  <si>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</si>
  <si>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</si>
  <si>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</si>
  <si>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</si>
  <si>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</si>
  <si>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</si>
  <si>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</si>
  <si>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</si>
  <si>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</si>
  <si>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</si>
  <si>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</si>
  <si>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</si>
  <si>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</si>
  <si>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</si>
  <si>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</si>
  <si>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</si>
  <si>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</si>
  <si>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</si>
  <si>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</si>
  <si>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</si>
  <si>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</si>
  <si>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</si>
  <si>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</si>
  <si>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</si>
  <si>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</si>
  <si>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</si>
  <si>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</si>
  <si>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</si>
  <si>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</si>
  <si>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</si>
  <si>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</si>
  <si>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</si>
  <si>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</si>
  <si>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</si>
  <si>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</si>
  <si>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</si>
  <si>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</si>
  <si>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</si>
  <si>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</si>
  <si>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</si>
  <si>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</si>
  <si>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</si>
  <si>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</si>
  <si>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</si>
  <si>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</si>
  <si>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</si>
  <si>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</si>
  <si>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</si>
  <si>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</si>
  <si>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</si>
  <si>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</si>
  <si>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</si>
  <si>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</si>
  <si>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</si>
  <si>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</si>
  <si>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</si>
  <si>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</si>
  <si>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</si>
  <si>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</si>
  <si>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</si>
  <si>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</si>
  <si>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</si>
  <si>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</si>
  <si>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</si>
  <si>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</si>
  <si>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</si>
  <si>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</si>
  <si>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</si>
  <si>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</si>
  <si>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</si>
  <si>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</si>
  <si>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</si>
  <si>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</si>
  <si>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</si>
  <si>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</si>
  <si>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</si>
  <si>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</si>
  <si>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</si>
  <si>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</si>
  <si>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</si>
  <si>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</si>
  <si>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</si>
  <si>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</si>
  <si>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</si>
  <si>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</si>
  <si>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</si>
  <si>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</si>
  <si>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</si>
  <si>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</si>
  <si>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</si>
  <si>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</si>
  <si>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</si>
  <si>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</si>
  <si>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</si>
  <si>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</si>
  <si>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</si>
  <si>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</si>
  <si>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</si>
  <si>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</si>
  <si>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</si>
  <si>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</si>
  <si>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</si>
  <si>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</si>
  <si>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</si>
  <si>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</si>
  <si>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</si>
  <si>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</si>
  <si>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</si>
  <si>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</si>
  <si>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</si>
  <si>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</si>
  <si>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</si>
  <si>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</si>
  <si>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</si>
  <si>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</si>
  <si>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</si>
  <si>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</si>
  <si>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</si>
  <si>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</si>
  <si>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</si>
  <si>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</si>
  <si>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</si>
  <si>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</si>
  <si>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</si>
  <si>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</si>
  <si>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</si>
  <si>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</si>
  <si>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</si>
  <si>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</si>
  <si>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</si>
  <si>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</si>
  <si>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</si>
  <si>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</si>
  <si>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</si>
  <si>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</si>
  <si>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</si>
  <si>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</si>
  <si>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</si>
  <si>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</si>
  <si>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</si>
  <si>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</si>
  <si>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</si>
  <si>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</si>
  <si>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</si>
  <si>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</si>
  <si>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</si>
  <si>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</si>
  <si>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</si>
  <si>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</si>
  <si>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</si>
  <si>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</si>
  <si>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</si>
  <si>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</si>
  <si>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</si>
  <si>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</si>
  <si>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</si>
  <si>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</si>
  <si>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</si>
  <si>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</si>
  <si>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</si>
  <si>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</si>
  <si>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</si>
  <si>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</si>
  <si>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</si>
  <si>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</si>
  <si>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</si>
  <si>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</si>
  <si>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</si>
  <si>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</si>
  <si>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</si>
  <si>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</si>
  <si>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</si>
  <si>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</si>
  <si>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</si>
  <si>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</si>
  <si>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</si>
  <si>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</si>
  <si>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</si>
  <si>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</si>
  <si>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</si>
  <si>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</si>
  <si>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</si>
  <si>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</si>
  <si>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</si>
  <si>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</si>
  <si>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</si>
  <si>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</si>
  <si>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</si>
  <si>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</si>
  <si>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</si>
  <si>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</si>
  <si>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</si>
  <si>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</si>
  <si>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</si>
  <si>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</si>
  <si>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</si>
  <si>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</si>
  <si>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</si>
  <si>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</si>
  <si>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</si>
  <si>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</si>
  <si>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</si>
  <si>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</si>
  <si>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</si>
  <si>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</si>
  <si>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</si>
  <si>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</si>
  <si>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</si>
  <si>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</si>
  <si>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</si>
  <si>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</si>
  <si>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</si>
  <si>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</si>
  <si>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</si>
  <si>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</si>
  <si>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</si>
  <si>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</si>
  <si>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</si>
  <si>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</si>
  <si>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</si>
  <si>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</si>
  <si>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</si>
  <si>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</si>
  <si>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</si>
  <si>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</si>
  <si>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</si>
  <si>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</si>
  <si>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</si>
  <si>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</si>
  <si>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</si>
  <si>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</si>
  <si>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</si>
  <si>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</si>
  <si>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</si>
  <si>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</si>
  <si>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</si>
  <si>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</si>
  <si>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</si>
  <si>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</si>
  <si>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</si>
  <si>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</si>
  <si>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</si>
  <si>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</si>
  <si>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</si>
  <si>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</si>
  <si>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</si>
  <si>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</si>
  <si>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</si>
  <si>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</si>
  <si>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</si>
  <si>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</si>
  <si>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</si>
  <si>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</si>
  <si>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</si>
  <si>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</si>
  <si>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</si>
  <si>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</si>
  <si>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</si>
  <si>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</si>
  <si>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</si>
  <si>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</si>
  <si>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</si>
  <si>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</si>
  <si>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</si>
  <si>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</si>
  <si>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</si>
  <si>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</si>
  <si>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</si>
  <si>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</si>
  <si>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</si>
  <si>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</si>
  <si>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</si>
  <si>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</si>
  <si>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</si>
  <si>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</si>
  <si>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</si>
  <si>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</si>
  <si>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</si>
  <si>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</si>
  <si>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</si>
  <si>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</si>
  <si>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</si>
  <si>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</si>
  <si>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</si>
  <si>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</si>
  <si>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</si>
  <si>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</si>
  <si>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</si>
  <si>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</si>
  <si>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</si>
  <si>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</si>
  <si>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</si>
  <si>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</si>
  <si>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</si>
  <si>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</si>
  <si>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</si>
  <si>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</si>
  <si>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</si>
  <si>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</si>
  <si>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</si>
  <si>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</si>
  <si>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</si>
  <si>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</si>
  <si>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</si>
  <si>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</si>
  <si>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</si>
  <si>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</si>
  <si>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</si>
  <si>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</si>
  <si>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</si>
  <si>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</si>
  <si>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</si>
  <si>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</si>
  <si>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</si>
  <si>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</si>
  <si>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</si>
  <si>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</si>
  <si>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</si>
  <si>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</si>
  <si>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</si>
  <si>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</si>
  <si>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</si>
  <si>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</si>
  <si>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</si>
  <si>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</si>
  <si>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</si>
  <si>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</si>
  <si>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</si>
  <si>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</si>
  <si>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</si>
  <si>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</si>
  <si>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</si>
  <si>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</si>
  <si>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</si>
  <si>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</si>
  <si>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</si>
  <si>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</si>
  <si>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</si>
  <si>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</si>
  <si>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</si>
  <si>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</si>
  <si>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</si>
  <si>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</si>
  <si>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</si>
  <si>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</si>
  <si>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</si>
  <si>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</si>
  <si>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</si>
  <si>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</si>
  <si>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</si>
  <si>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</si>
  <si>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</si>
  <si>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</si>
  <si>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</si>
  <si>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</si>
  <si>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</si>
  <si>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</si>
  <si>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</si>
  <si>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</si>
  <si>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</si>
  <si>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</si>
  <si>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</si>
  <si>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</si>
  <si>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</si>
  <si>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</si>
  <si>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</si>
  <si>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</si>
  <si>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</si>
  <si>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</si>
  <si>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</si>
  <si>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</si>
  <si>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</si>
  <si>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</si>
  <si>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</si>
  <si>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</si>
  <si>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</si>
  <si>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</si>
  <si>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</si>
  <si>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</si>
  <si>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</si>
  <si>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</si>
  <si>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</si>
  <si>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</si>
  <si>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</si>
  <si>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</si>
  <si>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</si>
  <si>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</si>
  <si>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</si>
  <si>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</si>
  <si>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</si>
  <si>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</si>
  <si>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</si>
  <si>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</si>
  <si>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</si>
  <si>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</si>
  <si>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</si>
  <si>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</si>
  <si>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</si>
  <si>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</si>
  <si>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</si>
  <si>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</si>
  <si>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</si>
  <si>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</si>
  <si>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</si>
  <si>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</si>
  <si>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</si>
  <si>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</si>
  <si>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</si>
  <si>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</si>
  <si>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</si>
  <si>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</si>
  <si>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</si>
  <si>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</si>
  <si>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</si>
  <si>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</si>
  <si>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</si>
  <si>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</si>
  <si>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</si>
  <si>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</si>
  <si>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</si>
  <si>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</si>
  <si>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</si>
  <si>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</si>
  <si>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</si>
  <si>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</si>
  <si>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</si>
  <si>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</si>
  <si>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</si>
  <si>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</si>
  <si>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</si>
  <si>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</si>
  <si>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</si>
  <si>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</si>
  <si>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</si>
  <si>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</si>
  <si>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</si>
  <si>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</si>
  <si>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</si>
  <si>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</si>
  <si>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</si>
  <si>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</si>
  <si>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</si>
  <si>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</si>
  <si>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</si>
  <si>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</si>
  <si>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</si>
  <si>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</si>
  <si>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</si>
  <si>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</si>
  <si>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</si>
  <si>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</si>
  <si>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</si>
  <si>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</si>
  <si>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</si>
  <si>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</si>
  <si>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</si>
  <si>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</si>
  <si>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</si>
  <si>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</si>
  <si>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</si>
  <si>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</si>
  <si>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</si>
  <si>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</si>
  <si>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</si>
  <si>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</si>
  <si>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</si>
  <si>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</si>
  <si>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</si>
  <si>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</si>
  <si>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</si>
  <si>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</si>
  <si>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</si>
  <si>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</si>
  <si>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</si>
  <si>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</si>
  <si>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</si>
  <si>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</si>
  <si>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</si>
  <si>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</si>
  <si>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</si>
  <si>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</si>
  <si>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</si>
  <si>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</si>
  <si>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</si>
  <si>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</si>
  <si>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</si>
  <si>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</si>
  <si>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</si>
  <si>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</si>
  <si>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</si>
  <si>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</si>
  <si>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</si>
  <si>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</si>
  <si>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</si>
  <si>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</si>
  <si>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</si>
  <si>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</si>
  <si>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</si>
  <si>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</si>
  <si>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</si>
  <si>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</si>
  <si>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</si>
  <si>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</si>
  <si>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</si>
  <si>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</si>
  <si>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</si>
  <si>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</si>
  <si>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</si>
  <si>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</si>
  <si>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</si>
  <si>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</si>
  <si>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</si>
  <si>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</si>
  <si>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</si>
  <si>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</si>
  <si>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</si>
  <si>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</si>
  <si>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</si>
  <si>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</si>
  <si>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</si>
  <si>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</si>
  <si>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</si>
  <si>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</si>
  <si>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</si>
  <si>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</si>
  <si>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</si>
  <si>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</si>
  <si>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</si>
  <si>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</si>
  <si>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</si>
  <si>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</si>
  <si>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</si>
  <si>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</si>
  <si>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</si>
  <si>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</si>
  <si>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</si>
  <si>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</si>
  <si>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</si>
  <si>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</si>
  <si>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</si>
  <si>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</si>
  <si>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</si>
  <si>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</si>
  <si>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</si>
  <si>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</si>
  <si>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</si>
  <si>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</si>
  <si>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</si>
  <si>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</si>
  <si>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</si>
  <si>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</si>
  <si>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</si>
  <si>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</si>
  <si>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</si>
  <si>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</si>
  <si>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</si>
  <si>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</si>
  <si>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</si>
  <si>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</si>
  <si>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</si>
  <si>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</si>
  <si>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</si>
  <si>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</si>
  <si>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</si>
  <si>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</si>
  <si>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</si>
  <si>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</si>
  <si>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</si>
  <si>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</si>
  <si>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</si>
  <si>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</si>
  <si>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</si>
  <si>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</si>
  <si>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</si>
  <si>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</si>
  <si>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</si>
  <si>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</si>
  <si>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</si>
  <si>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</si>
  <si>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</si>
  <si>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</si>
  <si>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</si>
  <si>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</si>
  <si>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</si>
  <si>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</si>
  <si>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</si>
  <si>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</si>
  <si>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</si>
  <si>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</si>
  <si>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</si>
  <si>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</si>
  <si>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</si>
  <si>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</si>
  <si>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</si>
  <si>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</si>
  <si>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</si>
  <si>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</si>
  <si>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</si>
  <si>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</si>
  <si>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</si>
  <si>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</si>
  <si>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</si>
  <si>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</si>
  <si>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</si>
  <si>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</si>
  <si>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</si>
  <si>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</si>
  <si>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</si>
  <si>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</si>
  <si>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</si>
  <si>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</si>
  <si>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</si>
  <si>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</si>
  <si>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</si>
  <si>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</si>
  <si>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</si>
  <si>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</si>
  <si>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</si>
  <si>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</si>
  <si>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</si>
  <si>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</si>
  <si>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</si>
  <si>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</si>
  <si>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</si>
  <si>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</si>
  <si>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</si>
  <si>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</si>
  <si>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</si>
  <si>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</si>
  <si>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</si>
  <si>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</si>
  <si>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</si>
  <si>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</si>
  <si>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</si>
  <si>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</si>
  <si>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</si>
  <si>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</si>
  <si>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</si>
  <si>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</si>
  <si>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</si>
  <si>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</si>
  <si>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</si>
  <si>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</si>
  <si>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</si>
  <si>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</si>
  <si>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</si>
  <si>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</si>
  <si>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</si>
  <si>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</si>
  <si>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</si>
  <si>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</si>
  <si>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</si>
  <si>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</si>
  <si>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</si>
  <si>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</si>
  <si>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</si>
  <si>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</si>
  <si>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</si>
  <si>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</si>
  <si>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</si>
  <si>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</si>
  <si>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</si>
  <si>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</si>
  <si>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</si>
  <si>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</si>
  <si>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</si>
  <si>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</si>
  <si>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</si>
  <si>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</si>
  <si>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</si>
  <si>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</si>
  <si>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</si>
  <si>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</si>
  <si>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</si>
  <si>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</si>
  <si>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</si>
  <si>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</si>
  <si>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</si>
  <si>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</si>
  <si>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</si>
  <si>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</si>
  <si>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</si>
  <si>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</si>
  <si>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</si>
  <si>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</si>
  <si>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</si>
  <si>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</si>
  <si>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</si>
  <si>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</si>
  <si>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</si>
  <si>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</si>
  <si>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</si>
  <si>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</si>
  <si>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</si>
  <si>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</si>
  <si>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</si>
  <si>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</si>
  <si>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</si>
  <si>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</si>
  <si>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</si>
  <si>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</si>
  <si>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</si>
  <si>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</si>
  <si>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</si>
  <si>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</si>
  <si>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</si>
  <si>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</si>
  <si>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</si>
  <si>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</si>
  <si>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</si>
  <si>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</si>
  <si>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</si>
  <si>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</si>
  <si>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</si>
  <si>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</si>
  <si>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</si>
  <si>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</si>
  <si>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</si>
  <si>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</si>
  <si>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</si>
  <si>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</si>
  <si>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</si>
  <si>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</si>
  <si>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</si>
  <si>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</si>
  <si>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</si>
  <si>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</si>
  <si>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</si>
  <si>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</si>
  <si>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</si>
  <si>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</si>
  <si>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</si>
  <si>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</si>
  <si>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</si>
  <si>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</si>
  <si>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</si>
  <si>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</si>
  <si>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</si>
  <si>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</si>
  <si>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</si>
  <si>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</si>
  <si>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</si>
  <si>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</si>
  <si>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</si>
  <si>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</si>
  <si>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</si>
  <si>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</si>
  <si>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</si>
  <si>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</si>
  <si>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</si>
  <si>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</si>
  <si>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</si>
  <si>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</si>
  <si>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</si>
  <si>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</si>
  <si>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</si>
  <si>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</si>
  <si>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</si>
  <si>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</si>
  <si>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</si>
  <si>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</si>
  <si>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</si>
  <si>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</si>
  <si>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</si>
  <si>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</si>
  <si>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</si>
  <si>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</si>
  <si>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</si>
  <si>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</si>
  <si>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</si>
  <si>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</si>
  <si>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</si>
  <si>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</si>
  <si>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</si>
  <si>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</si>
  <si>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</si>
  <si>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</si>
  <si>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</si>
  <si>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</si>
  <si>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</si>
  <si>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</si>
  <si>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</si>
  <si>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</si>
  <si>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</si>
  <si>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</si>
  <si>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</si>
  <si>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</si>
  <si>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</si>
  <si>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</si>
  <si>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</si>
  <si>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</si>
  <si>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</si>
  <si>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</si>
  <si>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</si>
  <si>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</si>
  <si>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</si>
  <si>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</si>
  <si>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</si>
  <si>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</si>
  <si>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</si>
  <si>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</si>
  <si>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</si>
  <si>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</si>
  <si>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</si>
  <si>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</si>
  <si>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</si>
  <si>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</si>
  <si>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</si>
  <si>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</si>
  <si>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</si>
  <si>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</si>
  <si>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</si>
  <si>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</si>
  <si>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</si>
  <si>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</si>
  <si>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</si>
  <si>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</si>
  <si>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</si>
  <si>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</si>
  <si>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</si>
  <si>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</si>
  <si>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</si>
  <si>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</si>
  <si>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</si>
  <si>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</si>
  <si>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</si>
  <si>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</si>
  <si>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</si>
  <si>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</si>
  <si>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</si>
  <si>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</si>
  <si>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</si>
  <si>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</si>
  <si>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</si>
  <si>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</si>
  <si>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</si>
  <si>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</si>
  <si>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</si>
  <si>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</si>
  <si>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</si>
  <si>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</si>
  <si>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</si>
  <si>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</si>
  <si>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</si>
  <si>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</si>
  <si>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</si>
  <si>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</si>
  <si>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</si>
  <si>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</si>
  <si>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</si>
  <si>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</si>
  <si>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</si>
  <si>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</si>
  <si>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</si>
  <si>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</si>
  <si>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</si>
  <si>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</si>
  <si>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</si>
  <si>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</si>
  <si>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</si>
  <si>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</si>
  <si>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</si>
  <si>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</si>
  <si>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</si>
  <si>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</si>
  <si>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</si>
  <si>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</si>
  <si>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</si>
  <si>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</si>
  <si>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</si>
  <si>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</si>
  <si>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</si>
  <si>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</si>
  <si>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</si>
  <si>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</si>
  <si>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</si>
  <si>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</si>
  <si>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</si>
  <si>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</si>
  <si>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</si>
  <si>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</si>
  <si>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</si>
  <si>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</si>
  <si>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</si>
  <si>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</si>
  <si>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</si>
  <si>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</si>
  <si>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</si>
  <si>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</si>
  <si>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</si>
  <si>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</si>
  <si>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</si>
  <si>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</si>
  <si>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</si>
  <si>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</si>
  <si>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</si>
  <si>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</si>
  <si>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</si>
  <si>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</si>
  <si>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</si>
  <si>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</si>
  <si>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</si>
  <si>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</si>
  <si>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</si>
  <si>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</si>
  <si>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</si>
  <si>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</si>
  <si>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</si>
  <si>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</si>
  <si>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</si>
  <si>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</si>
  <si>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</si>
  <si>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</si>
  <si>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</si>
  <si>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</si>
  <si>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</si>
  <si>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</si>
  <si>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</si>
  <si>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</si>
  <si>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</si>
  <si>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</si>
  <si>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</si>
  <si>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</si>
  <si>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</si>
  <si>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</si>
  <si>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</si>
  <si>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</si>
  <si>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</si>
  <si>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</si>
  <si>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</si>
  <si>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</si>
  <si>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</si>
  <si>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</si>
  <si>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</si>
  <si>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</si>
  <si>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</si>
  <si>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</si>
  <si>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</si>
  <si>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</si>
  <si>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</si>
  <si>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</si>
  <si>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</si>
  <si>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</si>
  <si>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</si>
  <si>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</si>
  <si>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</si>
  <si>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</si>
  <si>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</si>
  <si>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</si>
  <si>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</si>
  <si>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</si>
  <si>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</si>
  <si>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</si>
  <si>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</si>
  <si>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</si>
  <si>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</si>
  <si>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</si>
  <si>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</si>
  <si>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</si>
  <si>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</si>
  <si>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</si>
  <si>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</si>
  <si>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</si>
  <si>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</si>
  <si>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</si>
  <si>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</si>
  <si>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</si>
  <si>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</si>
  <si>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</si>
  <si>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</si>
  <si>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</si>
  <si>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</si>
  <si>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</si>
  <si>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</si>
  <si>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</si>
  <si>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</si>
  <si>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</si>
  <si>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</si>
  <si>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</si>
  <si>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</si>
  <si>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</si>
  <si>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</si>
  <si>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</si>
  <si>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</si>
  <si>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</si>
  <si>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</si>
  <si>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</si>
  <si>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</si>
  <si>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</si>
  <si>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</si>
  <si>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</si>
  <si>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</si>
  <si>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</si>
  <si>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</si>
  <si>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</si>
  <si>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</si>
  <si>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</si>
  <si>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</si>
  <si>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</si>
  <si>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</si>
  <si>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</si>
  <si>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</si>
  <si>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</si>
  <si>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</si>
  <si>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</si>
  <si>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</si>
  <si>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</si>
  <si>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</si>
  <si>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</si>
  <si>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</si>
  <si>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</si>
  <si>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</si>
  <si>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</si>
  <si>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</si>
  <si>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</si>
  <si>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</si>
  <si>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</si>
  <si>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</si>
  <si>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</si>
  <si>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</si>
  <si>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</si>
  <si>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</si>
  <si>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</si>
  <si>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</si>
  <si>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</si>
  <si>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</si>
  <si>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</si>
  <si>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</si>
  <si>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</si>
  <si>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</si>
  <si>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</si>
  <si>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</si>
  <si>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</si>
  <si>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</si>
  <si>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</si>
  <si>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</si>
  <si>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</si>
  <si>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</si>
  <si>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</si>
  <si>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</si>
  <si>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</si>
  <si>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</si>
  <si>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</si>
  <si>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</si>
  <si>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</si>
  <si>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</si>
  <si>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</si>
  <si>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</si>
  <si>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</si>
  <si>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</si>
  <si>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</si>
  <si>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</si>
  <si>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</si>
  <si>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</si>
  <si>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</si>
  <si>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</si>
  <si>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</si>
  <si>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</si>
  <si>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</si>
  <si>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</si>
  <si>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</si>
  <si>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</si>
  <si>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</si>
  <si>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</si>
  <si>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</si>
  <si>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</si>
  <si>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</si>
  <si>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</si>
  <si>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</si>
  <si>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</si>
  <si>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</si>
  <si>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</si>
  <si>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</si>
  <si>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</si>
  <si>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</si>
  <si>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</si>
  <si>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</si>
  <si>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</si>
  <si>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</si>
  <si>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</si>
  <si>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</si>
  <si>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</si>
  <si>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</si>
  <si>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</si>
  <si>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</si>
  <si>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</si>
  <si>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</si>
  <si>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</si>
  <si>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</si>
  <si>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</si>
  <si>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</si>
  <si>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</si>
  <si>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</si>
  <si>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</si>
  <si>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</si>
  <si>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</si>
  <si>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</si>
  <si>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</si>
  <si>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</si>
  <si>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</si>
  <si>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</si>
  <si>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</si>
  <si>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</si>
  <si>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</si>
  <si>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</si>
  <si>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</si>
  <si>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</si>
  <si>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</si>
  <si>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</si>
  <si>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</si>
  <si>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</si>
  <si>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</si>
  <si>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</si>
  <si>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</si>
  <si>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</si>
  <si>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</si>
  <si>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</si>
  <si>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</si>
  <si>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</si>
  <si>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</si>
  <si>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</si>
  <si>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</si>
  <si>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</si>
  <si>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</si>
  <si>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</si>
  <si>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</si>
  <si>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</si>
  <si>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</si>
  <si>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</si>
  <si>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</si>
  <si>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</si>
  <si>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</si>
  <si>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</si>
  <si>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</si>
  <si>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</si>
  <si>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</si>
  <si>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</si>
  <si>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</si>
  <si>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</si>
  <si>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</si>
  <si>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</si>
  <si>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</si>
  <si>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</si>
  <si>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</si>
  <si>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</si>
  <si>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</si>
  <si>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</si>
  <si>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</si>
  <si>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</si>
  <si>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</si>
  <si>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</si>
  <si>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</si>
  <si>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</si>
  <si>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</si>
  <si>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</si>
  <si>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</si>
  <si>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</si>
  <si>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</si>
  <si>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</si>
  <si>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</si>
  <si>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</si>
  <si>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</si>
  <si>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</si>
  <si>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</si>
  <si>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</si>
  <si>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</si>
  <si>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</si>
  <si>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</si>
  <si>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</si>
  <si>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</si>
  <si>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</si>
  <si>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</si>
  <si>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</si>
  <si>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</si>
  <si>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</si>
  <si>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</si>
  <si>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</si>
  <si>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</si>
  <si>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</si>
  <si>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</si>
  <si>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</si>
  <si>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</si>
  <si>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</si>
  <si>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</si>
  <si>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</si>
  <si>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</si>
  <si>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</si>
  <si>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</si>
  <si>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</si>
  <si>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</si>
  <si>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</si>
  <si>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</si>
  <si>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</si>
  <si>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</si>
  <si>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</si>
  <si>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</si>
  <si>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</si>
  <si>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</si>
  <si>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</si>
  <si>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</si>
  <si>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</si>
  <si>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</si>
  <si>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</si>
  <si>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</si>
  <si>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</si>
  <si>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</si>
  <si>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</si>
  <si>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</si>
  <si>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</si>
  <si>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</si>
  <si>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</si>
  <si>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</si>
  <si>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</si>
  <si>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</si>
  <si>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</si>
  <si>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</si>
  <si>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</si>
  <si>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</si>
  <si>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</si>
  <si>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</si>
  <si>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</si>
  <si>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</si>
  <si>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</si>
  <si>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</si>
  <si>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</si>
  <si>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</si>
  <si>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</si>
  <si>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</si>
  <si>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</si>
  <si>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</si>
  <si>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</si>
  <si>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</si>
  <si>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</si>
  <si>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</si>
  <si>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</si>
  <si>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</si>
  <si>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</si>
  <si>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</si>
  <si>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</si>
  <si>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</si>
  <si>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</si>
  <si>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</si>
  <si>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</si>
  <si>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</si>
  <si>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</si>
  <si>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</si>
  <si>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</si>
  <si>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</si>
  <si>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</si>
  <si>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</si>
  <si>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</si>
  <si>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</si>
  <si>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</si>
  <si>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</si>
  <si>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</si>
  <si>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</si>
  <si>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</si>
  <si>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</si>
  <si>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</si>
  <si>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</si>
  <si>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</si>
  <si>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</si>
  <si>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</si>
  <si>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</si>
  <si>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</si>
  <si>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</si>
  <si>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</si>
  <si>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</si>
  <si>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</si>
  <si>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</si>
  <si>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</si>
  <si>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</si>
  <si>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</si>
  <si>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</si>
  <si>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</si>
  <si>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</si>
  <si>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</si>
  <si>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</si>
  <si>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</si>
  <si>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</si>
  <si>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</si>
  <si>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</si>
  <si>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</si>
  <si>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</si>
  <si>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</si>
  <si>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</si>
  <si>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</si>
  <si>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</si>
  <si>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</si>
  <si>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</si>
  <si>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</si>
  <si>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</si>
  <si>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</si>
  <si>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</si>
  <si>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</si>
  <si>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</si>
  <si>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</si>
  <si>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</si>
  <si>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</si>
  <si>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</si>
  <si>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</si>
  <si>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</si>
  <si>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</si>
  <si>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</si>
  <si>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</si>
  <si>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</si>
  <si>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</si>
  <si>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</si>
  <si>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</si>
  <si>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</si>
  <si>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</si>
  <si>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</si>
  <si>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</si>
  <si>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</si>
  <si>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</si>
  <si>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</si>
  <si>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</si>
  <si>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</si>
  <si>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</si>
  <si>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</si>
  <si>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</si>
  <si>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</si>
  <si>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</si>
  <si>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</si>
  <si>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</si>
  <si>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</si>
  <si>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</si>
  <si>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</si>
  <si>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</si>
  <si>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</si>
  <si>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</si>
  <si>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</si>
  <si>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</si>
  <si>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</si>
  <si>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</si>
  <si>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</si>
  <si>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</si>
  <si>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</si>
  <si>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</si>
  <si>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</si>
  <si>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</si>
  <si>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</si>
  <si>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</si>
  <si>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</si>
  <si>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</si>
  <si>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</si>
  <si>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</si>
  <si>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</si>
  <si>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</si>
  <si>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</si>
  <si>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</si>
  <si>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</si>
  <si>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</si>
  <si>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</si>
  <si>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</si>
  <si>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</si>
  <si>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</si>
  <si>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</si>
  <si>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</si>
  <si>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</si>
  <si>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</si>
  <si>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</si>
  <si>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</si>
  <si>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</si>
  <si>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</si>
  <si>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</si>
  <si>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</si>
  <si>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</si>
  <si>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</si>
  <si>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</si>
  <si>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</si>
  <si>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</si>
  <si>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</si>
  <si>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</si>
  <si>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</si>
  <si>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</si>
  <si>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</si>
  <si>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</si>
  <si>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</si>
  <si>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</si>
  <si>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</si>
  <si>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</si>
  <si>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</si>
  <si>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</si>
  <si>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</si>
  <si>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</si>
  <si>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</si>
  <si>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</si>
  <si>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</si>
  <si>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</si>
  <si>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</si>
  <si>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</si>
  <si>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</si>
  <si>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</si>
  <si>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</si>
  <si>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</si>
  <si>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</si>
  <si>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</si>
  <si>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</si>
  <si>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</si>
  <si>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</si>
  <si>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</si>
  <si>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</si>
  <si>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</si>
  <si>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</si>
  <si>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</si>
  <si>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</si>
  <si>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</si>
  <si>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</si>
  <si>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</si>
  <si>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</si>
  <si>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</si>
  <si>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</si>
  <si>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</si>
  <si>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</si>
  <si>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</si>
  <si>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</si>
  <si>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</si>
  <si>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</si>
  <si>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</si>
  <si>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</si>
  <si>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</si>
  <si>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</si>
  <si>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</si>
  <si>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</si>
  <si>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</si>
  <si>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</si>
  <si>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</si>
  <si>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</si>
  <si>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</si>
  <si>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</si>
  <si>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</si>
  <si>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</si>
  <si>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</si>
  <si>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</si>
  <si>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</si>
  <si>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</si>
  <si>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</si>
  <si>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</si>
  <si>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</si>
  <si>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</si>
  <si>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</si>
  <si>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</si>
  <si>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</si>
  <si>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</si>
  <si>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</si>
  <si>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</si>
  <si>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</si>
  <si>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</si>
  <si>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</si>
  <si>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</si>
  <si>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</si>
  <si>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</si>
  <si>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</si>
  <si>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</si>
  <si>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</si>
  <si>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</si>
  <si>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</si>
  <si>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</si>
  <si>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</si>
  <si>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</si>
  <si>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</si>
  <si>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</si>
  <si>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</si>
  <si>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</si>
  <si>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</si>
  <si>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</si>
  <si>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</si>
  <si>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</si>
  <si>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</si>
  <si>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</si>
  <si>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</si>
  <si>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</si>
  <si>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</si>
  <si>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</si>
  <si>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</si>
  <si>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</si>
  <si>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</si>
  <si>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</si>
  <si>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</si>
  <si>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</si>
  <si>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</si>
  <si>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</si>
  <si>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</si>
  <si>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</si>
  <si>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</si>
  <si>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</si>
  <si>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</si>
  <si>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</si>
  <si>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</si>
  <si>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</si>
  <si>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</si>
  <si>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</si>
  <si>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</si>
  <si>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</si>
  <si>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</si>
  <si>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</si>
  <si>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</si>
  <si>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</si>
  <si>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</si>
  <si>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</si>
  <si>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</si>
  <si>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</si>
  <si>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</si>
  <si>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</si>
  <si>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</si>
  <si>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</si>
  <si>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</si>
  <si>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</si>
  <si>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</si>
  <si>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</si>
  <si>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</si>
  <si>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</si>
  <si>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</si>
  <si>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</si>
  <si>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</si>
  <si>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</si>
  <si>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</si>
  <si>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</si>
  <si>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</si>
  <si>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</si>
  <si>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</si>
  <si>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</si>
  <si>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</si>
  <si>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</si>
  <si>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</si>
  <si>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</si>
  <si>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</si>
  <si>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</si>
  <si>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</si>
  <si>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</si>
  <si>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</si>
  <si>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</si>
  <si>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</si>
  <si>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</si>
  <si>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</si>
  <si>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</si>
  <si>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</si>
  <si>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</si>
  <si>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</si>
  <si>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</si>
  <si>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</si>
  <si>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</si>
  <si>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</si>
  <si>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</si>
  <si>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</si>
  <si>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</si>
  <si>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</si>
  <si>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</si>
  <si>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</si>
  <si>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</si>
  <si>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</si>
  <si>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</si>
  <si>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</si>
  <si>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</si>
  <si>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</si>
  <si>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</si>
  <si>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</si>
  <si>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</si>
  <si>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</si>
  <si>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</si>
  <si>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</si>
  <si>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</si>
  <si>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</si>
  <si>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</si>
  <si>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</si>
  <si>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</si>
  <si>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</si>
  <si>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</si>
  <si>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</si>
  <si>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</si>
  <si>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</si>
  <si>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</si>
  <si>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</si>
  <si>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</si>
  <si>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</si>
  <si>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</si>
  <si>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</si>
  <si>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</si>
  <si>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</si>
  <si>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</si>
  <si>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</si>
  <si>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</si>
  <si>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</si>
  <si>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</si>
  <si>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</si>
  <si>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</si>
  <si>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</si>
  <si>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</si>
  <si>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</si>
  <si>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</si>
  <si>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</si>
  <si>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</si>
  <si>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</si>
  <si>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</si>
  <si>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</si>
  <si>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</si>
  <si>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</si>
  <si>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</si>
  <si>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</si>
  <si>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</si>
  <si>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</si>
  <si>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</si>
  <si>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</si>
  <si>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</si>
  <si>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</si>
  <si>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</si>
  <si>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</si>
  <si>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</si>
  <si>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</si>
  <si>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</si>
  <si>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</si>
  <si>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</si>
  <si>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</si>
  <si>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</si>
  <si>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</si>
  <si>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</si>
  <si>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</si>
  <si>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</si>
  <si>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</si>
  <si>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</si>
  <si>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</si>
  <si>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</si>
  <si>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</si>
  <si>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</si>
  <si>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</si>
  <si>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</si>
  <si>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</si>
  <si>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</si>
  <si>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</si>
  <si>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</si>
  <si>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</si>
  <si>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</si>
  <si>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</si>
  <si>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</si>
  <si>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</si>
  <si>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</si>
  <si>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</si>
  <si>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</si>
  <si>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</si>
  <si>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</si>
  <si>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</si>
  <si>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</si>
  <si>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</si>
  <si>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</si>
  <si>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</si>
  <si>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</si>
  <si>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</si>
  <si>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</si>
  <si>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</si>
  <si>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</si>
  <si>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</si>
  <si>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</si>
  <si>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</si>
  <si>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</si>
  <si>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</si>
  <si>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</si>
  <si>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</si>
  <si>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</si>
  <si>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</si>
  <si>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</si>
  <si>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</si>
  <si>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</si>
  <si>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</si>
  <si>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</si>
  <si>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</si>
  <si>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</si>
  <si>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</si>
  <si>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</si>
  <si>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</si>
  <si>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</si>
  <si>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</si>
  <si>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</si>
  <si>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</si>
  <si>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</si>
  <si>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</si>
  <si>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</si>
  <si>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</si>
  <si>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</si>
  <si>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</si>
  <si>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</si>
  <si>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</si>
  <si>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</si>
  <si>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</si>
  <si>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</si>
  <si>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</si>
  <si>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</si>
  <si>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</si>
  <si>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</si>
  <si>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</si>
  <si>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</si>
  <si>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</si>
  <si>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</si>
  <si>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</si>
  <si>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</si>
  <si>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</si>
  <si>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</si>
  <si>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</si>
  <si>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</si>
  <si>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</si>
  <si>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</si>
  <si>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</si>
  <si>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</si>
  <si>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</si>
  <si>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</si>
  <si>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</si>
  <si>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</si>
  <si>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</si>
  <si>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</si>
  <si>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</si>
  <si>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</si>
  <si>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</si>
  <si>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</si>
  <si>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</si>
  <si>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</si>
  <si>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</si>
  <si>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</si>
  <si>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</si>
  <si>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</si>
  <si>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</si>
  <si>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</si>
  <si>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</si>
  <si>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</si>
  <si>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</si>
  <si>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</si>
  <si>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</si>
  <si>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</si>
  <si>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</si>
  <si>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</si>
  <si>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</si>
  <si>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</si>
  <si>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</si>
  <si>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</si>
  <si>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</si>
  <si>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</si>
  <si>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</si>
  <si>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</si>
  <si>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</si>
  <si>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</si>
  <si>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</si>
  <si>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</si>
  <si>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</si>
  <si>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</si>
  <si>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</si>
  <si>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</si>
  <si>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</si>
  <si>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</si>
  <si>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</si>
  <si>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</si>
  <si>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</si>
  <si>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</si>
  <si>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</si>
  <si>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</si>
  <si>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</si>
  <si>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</si>
  <si>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</si>
  <si>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</si>
  <si>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</si>
  <si>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</si>
  <si>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</si>
  <si>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</si>
  <si>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</si>
  <si>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</si>
  <si>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</si>
  <si>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</si>
  <si>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</si>
  <si>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</si>
  <si>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</si>
  <si>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</si>
  <si>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</si>
  <si>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</si>
  <si>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</si>
  <si>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</si>
  <si>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</si>
  <si>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</si>
  <si>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</si>
  <si>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</si>
  <si>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</si>
  <si>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</si>
  <si>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</si>
  <si>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</si>
  <si>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</si>
  <si>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</si>
  <si>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</si>
  <si>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</si>
  <si>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</si>
  <si>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</si>
  <si>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</si>
  <si>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</si>
  <si>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</si>
  <si>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</si>
  <si>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</si>
  <si>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</si>
  <si>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</si>
  <si>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</si>
  <si>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</si>
  <si>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</si>
  <si>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</si>
  <si>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</si>
  <si>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</si>
  <si>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</si>
  <si>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</si>
  <si>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</si>
  <si>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</si>
  <si>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</si>
  <si>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</si>
  <si>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</si>
  <si>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</si>
  <si>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</si>
  <si>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</si>
  <si>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</si>
  <si>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</si>
  <si>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</si>
  <si>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</si>
  <si>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</si>
  <si>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</si>
  <si>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</si>
  <si>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</si>
  <si>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</si>
  <si>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</si>
  <si>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</si>
  <si>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</si>
  <si>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</si>
  <si>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</si>
  <si>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</si>
  <si>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</si>
  <si>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</si>
  <si>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</si>
  <si>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</si>
  <si>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</si>
  <si>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</si>
  <si>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</si>
  <si>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</si>
  <si>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</si>
  <si>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</si>
  <si>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</si>
  <si>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</si>
  <si>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</si>
  <si>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</si>
  <si>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</si>
  <si>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</si>
  <si>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</si>
  <si>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</si>
  <si>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</si>
  <si>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</si>
  <si>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</si>
  <si>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</si>
  <si>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</si>
  <si>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</si>
  <si>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</si>
  <si>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</si>
  <si>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</si>
  <si>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</si>
  <si>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</si>
  <si>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</si>
  <si>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</si>
  <si>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</si>
  <si>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</si>
  <si>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</si>
  <si>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</si>
  <si>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</si>
  <si>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</si>
  <si>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</si>
  <si>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</si>
  <si>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</si>
  <si>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</si>
  <si>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</si>
  <si>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</si>
  <si>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</si>
  <si>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</si>
  <si>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</si>
  <si>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</si>
  <si>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</si>
  <si>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</si>
  <si>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</si>
  <si>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</si>
  <si>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</si>
  <si>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</si>
  <si>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</si>
  <si>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</si>
  <si>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</si>
  <si>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</si>
  <si>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</si>
  <si>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</si>
  <si>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</si>
  <si>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</si>
  <si>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</si>
  <si>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</si>
  <si>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</si>
  <si>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</si>
  <si>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</si>
  <si>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</si>
  <si>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</si>
  <si>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</si>
  <si>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</si>
  <si>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</si>
  <si>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</si>
  <si>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</si>
  <si>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</si>
  <si>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</si>
  <si>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</si>
  <si>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</si>
  <si>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</si>
  <si>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</si>
  <si>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</si>
  <si>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</si>
  <si>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</si>
  <si>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</si>
  <si>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</si>
  <si>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</si>
  <si>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</si>
  <si>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</si>
  <si>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</si>
  <si>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</si>
  <si>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</si>
  <si>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</si>
  <si>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</si>
  <si>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</si>
  <si>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</si>
  <si>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</si>
  <si>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</si>
  <si>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</si>
  <si>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</si>
  <si>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</si>
  <si>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</si>
  <si>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</si>
  <si>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</si>
  <si>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</si>
  <si>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</si>
  <si>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</si>
  <si>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</si>
  <si>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</si>
  <si>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</si>
  <si>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</si>
  <si>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</si>
  <si>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</si>
  <si>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</si>
  <si>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</si>
  <si>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</si>
  <si>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</si>
  <si>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</si>
  <si>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</si>
  <si>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</si>
  <si>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</si>
  <si>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</si>
  <si>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</si>
  <si>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</si>
  <si>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</si>
  <si>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</si>
  <si>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</si>
  <si>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</si>
  <si>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</si>
  <si>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</si>
  <si>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</si>
  <si>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</si>
  <si>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</si>
  <si>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</si>
  <si>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</si>
  <si>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</si>
  <si>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</si>
  <si>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</si>
  <si>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</si>
  <si>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</si>
  <si>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</si>
  <si>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</si>
  <si>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</si>
  <si>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</si>
  <si>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</si>
  <si>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</si>
  <si>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</si>
  <si>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</si>
  <si>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</si>
  <si>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</si>
  <si>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</si>
  <si>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</si>
  <si>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</si>
  <si>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</si>
  <si>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</si>
  <si>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</si>
  <si>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</si>
  <si>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</si>
  <si>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</si>
  <si>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</si>
  <si>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</si>
  <si>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</si>
  <si>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</si>
  <si>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</si>
  <si>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</si>
  <si>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</si>
  <si>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</si>
  <si>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</si>
  <si>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</si>
  <si>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</si>
  <si>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</si>
  <si>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</si>
  <si>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</si>
  <si>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</si>
  <si>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</si>
  <si>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</si>
  <si>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</si>
  <si>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</si>
  <si>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</si>
  <si>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</si>
  <si>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</si>
  <si>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</si>
  <si>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</si>
  <si>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</si>
  <si>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</si>
  <si>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</si>
  <si>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</si>
  <si>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</si>
  <si>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</si>
  <si>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</si>
  <si>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</si>
  <si>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</si>
  <si>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</si>
  <si>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</si>
  <si>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</si>
  <si>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</si>
  <si>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</si>
  <si>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</si>
  <si>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</si>
  <si>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</si>
  <si>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</si>
  <si>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</si>
  <si>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</si>
  <si>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</si>
  <si>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</si>
  <si>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</si>
  <si>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</si>
  <si>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</si>
  <si>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</si>
  <si>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</si>
  <si>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</si>
  <si>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</si>
  <si>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</si>
  <si>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</si>
  <si>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</si>
  <si>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</si>
  <si>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</si>
  <si>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</si>
  <si>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</si>
  <si>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</si>
  <si>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</si>
  <si>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</si>
  <si>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</si>
  <si>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</si>
  <si>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</si>
  <si>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</si>
  <si>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</si>
  <si>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</si>
  <si>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</si>
  <si>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</si>
  <si>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</si>
  <si>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</si>
  <si>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</si>
  <si>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</si>
  <si>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</si>
  <si>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</si>
  <si>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</si>
  <si>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</si>
  <si>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</si>
  <si>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</si>
  <si>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</si>
  <si>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</si>
  <si>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</si>
  <si>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</si>
  <si>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</si>
  <si>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</si>
  <si>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</si>
  <si>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</si>
  <si>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</si>
  <si>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</si>
  <si>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</si>
  <si>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</si>
  <si>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</si>
  <si>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</si>
  <si>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</si>
  <si>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</si>
  <si>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</si>
  <si>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</si>
  <si>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</si>
  <si>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</si>
  <si>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</si>
  <si>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</si>
  <si>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</si>
  <si>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</si>
  <si>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</si>
  <si>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</si>
  <si>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</si>
  <si>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</si>
  <si>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</si>
  <si>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</si>
  <si>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</si>
  <si>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</si>
  <si>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</si>
  <si>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</si>
  <si>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</si>
  <si>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</si>
  <si>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</si>
  <si>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</si>
  <si>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</si>
  <si>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</si>
  <si>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</si>
  <si>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</si>
  <si>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</si>
  <si>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</si>
  <si>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</si>
  <si>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</si>
  <si>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</si>
  <si>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</si>
  <si>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</si>
  <si>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</si>
  <si>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</si>
  <si>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</si>
  <si>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</si>
  <si>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</si>
  <si>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</si>
  <si>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</si>
  <si>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</si>
  <si>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</si>
  <si>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</si>
  <si>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</si>
  <si>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</si>
  <si>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</si>
  <si>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</si>
  <si>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</si>
  <si>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</si>
  <si>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</si>
  <si>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</si>
  <si>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</si>
  <si>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</si>
  <si>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</si>
  <si>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</si>
  <si>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</si>
  <si>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</si>
  <si>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</si>
  <si>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</si>
  <si>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</si>
  <si>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</si>
  <si>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</si>
  <si>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</si>
  <si>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</si>
  <si>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</si>
  <si>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</si>
  <si>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</si>
  <si>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</si>
  <si>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</si>
  <si>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</si>
  <si>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</si>
  <si>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</si>
  <si>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</si>
  <si>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</si>
  <si>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</si>
  <si>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</si>
  <si>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</si>
  <si>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</si>
  <si>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</si>
  <si>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</si>
  <si>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</si>
  <si>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</si>
  <si>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</si>
  <si>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</si>
  <si>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</si>
  <si>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</si>
  <si>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</si>
  <si>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</si>
  <si>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</si>
  <si>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</si>
  <si>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</si>
  <si>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</si>
  <si>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</si>
  <si>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</si>
  <si>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</si>
  <si>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</si>
  <si>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</si>
  <si>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</si>
  <si>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</si>
  <si>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</si>
  <si>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</si>
  <si>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</si>
  <si>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</si>
  <si>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</si>
  <si>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</si>
  <si>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</si>
  <si>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</si>
  <si>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</si>
  <si>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</si>
  <si>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</si>
  <si>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</si>
  <si>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</si>
  <si>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</si>
  <si>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</si>
  <si>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</si>
  <si>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</si>
  <si>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</si>
  <si>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</si>
  <si>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</si>
  <si>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</si>
  <si>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</si>
  <si>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</si>
  <si>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</si>
  <si>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</si>
  <si>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</si>
  <si>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</si>
  <si>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</si>
  <si>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</si>
  <si>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</si>
  <si>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</si>
  <si>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</si>
  <si>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</si>
  <si>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</si>
  <si>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</si>
  <si>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</si>
  <si>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</si>
  <si>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</si>
  <si>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</si>
  <si>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</si>
  <si>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</si>
  <si>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</si>
  <si>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</si>
  <si>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</si>
  <si>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</si>
  <si>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</si>
  <si>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</si>
  <si>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</si>
  <si>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</si>
  <si>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</si>
  <si>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</si>
  <si>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</si>
  <si>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</si>
  <si>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</si>
  <si>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</si>
  <si>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</si>
  <si>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</si>
  <si>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</si>
  <si>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</si>
  <si>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</si>
  <si>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</si>
  <si>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</si>
  <si>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</si>
  <si>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</si>
  <si>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</si>
  <si>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</si>
  <si>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</si>
  <si>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</si>
  <si>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</si>
  <si>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</si>
  <si>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</si>
  <si>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</si>
  <si>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</si>
  <si>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</si>
  <si>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</si>
  <si>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</si>
  <si>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</si>
  <si>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</si>
  <si>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</si>
  <si>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</si>
  <si>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</si>
  <si>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</si>
  <si>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</si>
  <si>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</si>
  <si>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</si>
  <si>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</si>
  <si>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</si>
  <si>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</si>
  <si>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</si>
  <si>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</si>
  <si>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</si>
  <si>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</si>
  <si>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</si>
  <si>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</si>
  <si>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</si>
  <si>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</si>
  <si>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</si>
  <si>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</si>
  <si>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</si>
  <si>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</si>
  <si>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</si>
  <si>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</si>
  <si>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</si>
  <si>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</si>
  <si>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</si>
  <si>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</si>
  <si>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</si>
  <si>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</si>
  <si>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</si>
  <si>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</si>
  <si>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</si>
  <si>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</si>
  <si>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</si>
  <si>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</si>
  <si>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</si>
  <si>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</si>
  <si>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</si>
  <si>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</si>
  <si>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</si>
  <si>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</si>
  <si>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</si>
  <si>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</si>
  <si>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</si>
  <si>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</si>
  <si>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</si>
  <si>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</si>
  <si>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</si>
  <si>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</si>
  <si>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</si>
  <si>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</si>
  <si>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</si>
  <si>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</si>
  <si>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</si>
  <si>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</si>
  <si>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</si>
  <si>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</si>
  <si>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</si>
  <si>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</si>
  <si>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</si>
  <si>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</si>
  <si>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</si>
  <si>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</si>
  <si>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</si>
  <si>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</si>
  <si>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</si>
  <si>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</si>
  <si>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</si>
  <si>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</si>
  <si>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</si>
  <si>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</si>
  <si>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</si>
  <si>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</si>
  <si>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</si>
  <si>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</si>
  <si>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</si>
  <si>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</si>
  <si>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</si>
  <si>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</si>
  <si>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</si>
  <si>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</si>
  <si>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</si>
  <si>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</si>
  <si>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</si>
  <si>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</si>
  <si>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</si>
  <si>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</si>
  <si>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</si>
  <si>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</si>
  <si>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</si>
  <si>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</si>
  <si>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</si>
  <si>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</si>
  <si>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</si>
  <si>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</si>
  <si>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</si>
  <si>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</si>
  <si>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</si>
  <si>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</si>
  <si>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</si>
  <si>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</si>
  <si>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</si>
  <si>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</si>
  <si>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</si>
  <si>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</si>
  <si>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</si>
  <si>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</si>
  <si>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</si>
  <si>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</si>
  <si>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</si>
  <si>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</si>
  <si>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</si>
  <si>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</si>
  <si>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</si>
  <si>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</si>
  <si>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</si>
  <si>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</si>
  <si>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</si>
  <si>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</si>
  <si>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</si>
  <si>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</si>
  <si>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</si>
  <si>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</si>
  <si>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</si>
  <si>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</si>
  <si>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</si>
  <si>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</si>
  <si>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</si>
  <si>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</si>
  <si>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</si>
  <si>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</si>
  <si>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</si>
  <si>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</si>
  <si>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</si>
  <si>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</si>
  <si>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</si>
  <si>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</si>
  <si>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</si>
  <si>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</si>
  <si>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</si>
  <si>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</si>
  <si>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</si>
  <si>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</si>
  <si>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</si>
  <si>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</si>
  <si>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</si>
  <si>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</si>
  <si>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</si>
  <si>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</si>
  <si>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</si>
  <si>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</si>
  <si>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</si>
  <si>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</si>
  <si>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</si>
  <si>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</si>
  <si>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</si>
  <si>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</si>
  <si>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</si>
  <si>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</si>
  <si>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</si>
  <si>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</si>
  <si>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</si>
  <si>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</si>
  <si>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</si>
  <si>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</si>
  <si>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</si>
  <si>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</si>
  <si>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</si>
  <si>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</si>
  <si>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</si>
  <si>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</si>
  <si>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</si>
  <si>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</si>
  <si>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</si>
  <si>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</si>
  <si>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</si>
  <si>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</si>
  <si>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</si>
  <si>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</si>
  <si>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</si>
  <si>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</si>
  <si>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</si>
  <si>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</si>
  <si>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</si>
  <si>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</si>
  <si>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</si>
  <si>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</si>
  <si>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</si>
  <si>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</si>
  <si>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</si>
  <si>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</si>
  <si>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</si>
  <si>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</si>
  <si>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</si>
  <si>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</si>
  <si>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</si>
  <si>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</si>
  <si>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</si>
  <si>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</si>
  <si>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</si>
  <si>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</si>
  <si>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</si>
  <si>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</si>
  <si>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</si>
  <si>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</si>
  <si>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</si>
  <si>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</si>
  <si>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</si>
  <si>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</si>
  <si>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</si>
  <si>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</si>
  <si>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</si>
  <si>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</si>
  <si>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</si>
  <si>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</si>
  <si>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</si>
  <si>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</si>
  <si>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</si>
  <si>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</si>
  <si>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</si>
  <si>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</si>
  <si>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</si>
  <si>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</si>
  <si>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</si>
  <si>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</si>
  <si>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</si>
  <si>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</si>
  <si>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</si>
  <si>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</si>
  <si>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</si>
  <si>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</si>
  <si>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</si>
  <si>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</si>
  <si>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</si>
  <si>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</si>
  <si>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</si>
  <si>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</si>
  <si>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</si>
  <si>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</si>
  <si>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</si>
  <si>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</si>
  <si>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</si>
  <si>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</si>
  <si>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</si>
  <si>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</si>
  <si>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</si>
  <si>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</si>
  <si>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</si>
  <si>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</si>
  <si>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</si>
  <si>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</si>
  <si>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</si>
  <si>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</si>
  <si>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</si>
  <si>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</si>
  <si>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</si>
  <si>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</si>
  <si>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</si>
  <si>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</si>
  <si>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</si>
  <si>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</si>
  <si>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</si>
  <si>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</si>
  <si>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</si>
  <si>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</si>
  <si>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</si>
  <si>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</si>
  <si>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</si>
  <si>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</si>
  <si>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</si>
  <si>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</si>
  <si>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</si>
  <si>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</si>
  <si>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</si>
  <si>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</si>
  <si>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</si>
  <si>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</si>
  <si>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</si>
  <si>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</si>
  <si>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</si>
  <si>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</si>
  <si>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</si>
  <si>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</si>
  <si>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</si>
  <si>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</si>
  <si>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</si>
  <si>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</si>
  <si>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</si>
  <si>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</si>
  <si>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</si>
  <si>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</si>
  <si>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</si>
  <si>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</si>
  <si>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</si>
  <si>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</si>
  <si>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</si>
  <si>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</si>
  <si>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</si>
  <si>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</si>
  <si>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</si>
  <si>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</si>
  <si>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</si>
  <si>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</si>
  <si>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</si>
  <si>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</si>
  <si>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</si>
  <si>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</si>
  <si>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</si>
  <si>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</si>
  <si>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</si>
  <si>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</si>
  <si>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</si>
  <si>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</si>
  <si>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</si>
  <si>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</si>
  <si>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</si>
  <si>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</si>
  <si>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</si>
  <si>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</si>
  <si>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</si>
  <si>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</si>
  <si>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</si>
  <si>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</si>
  <si>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</si>
  <si>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</si>
  <si>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</si>
  <si>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</si>
  <si>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</si>
  <si>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</si>
  <si>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</si>
  <si>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</si>
  <si>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</si>
  <si>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</si>
  <si>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</si>
  <si>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</si>
  <si>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</si>
  <si>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</si>
  <si>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</si>
  <si>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</si>
  <si>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</si>
  <si>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</si>
  <si>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</si>
  <si>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</si>
  <si>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</si>
  <si>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</si>
  <si>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</si>
  <si>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</si>
  <si>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</si>
  <si>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</si>
  <si>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</si>
  <si>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</si>
  <si>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</si>
  <si>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</si>
  <si>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</si>
  <si>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</si>
  <si>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</si>
  <si>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</si>
  <si>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</si>
  <si>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</si>
  <si>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</si>
  <si>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</si>
  <si>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</si>
  <si>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</si>
  <si>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</si>
  <si>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</si>
  <si>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</si>
  <si>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</si>
  <si>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</si>
  <si>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</si>
  <si>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</si>
  <si>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</si>
  <si>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</si>
  <si>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</si>
  <si>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</si>
  <si>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</si>
  <si>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</si>
  <si>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</si>
  <si>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</si>
  <si>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</si>
  <si>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</si>
  <si>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</si>
  <si>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</si>
  <si>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</si>
  <si>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</si>
  <si>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</si>
  <si>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</si>
  <si>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</si>
  <si>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</si>
  <si>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</si>
  <si>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</si>
  <si>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</si>
  <si>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</si>
  <si>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</si>
  <si>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</si>
  <si>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</si>
  <si>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</si>
  <si>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</si>
  <si>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</si>
  <si>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</si>
  <si>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</si>
  <si>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</si>
  <si>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</si>
  <si>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</si>
  <si>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</si>
  <si>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</si>
  <si>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</si>
  <si>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</si>
  <si>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</si>
  <si>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</si>
  <si>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</si>
  <si>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</si>
  <si>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</si>
  <si>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</si>
  <si>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</si>
  <si>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</si>
  <si>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</si>
  <si>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</si>
  <si>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</si>
  <si>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</si>
  <si>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</si>
  <si>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</si>
  <si>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</si>
  <si>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</si>
  <si>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</si>
  <si>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</si>
  <si>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</si>
  <si>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</si>
  <si>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</si>
  <si>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</si>
  <si>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</si>
  <si>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</si>
  <si>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</si>
  <si>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</si>
  <si>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</si>
  <si>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</si>
  <si>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</si>
  <si>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</si>
  <si>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</si>
  <si>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</si>
  <si>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</si>
  <si>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</si>
  <si>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</si>
  <si>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</si>
  <si>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</si>
  <si>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</si>
  <si>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</si>
  <si>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</si>
  <si>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</si>
  <si>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</si>
  <si>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</si>
  <si>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</si>
  <si>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</si>
  <si>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</si>
  <si>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</si>
  <si>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</si>
  <si>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</si>
  <si>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</si>
  <si>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</si>
  <si>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</si>
  <si>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</si>
  <si>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</si>
  <si>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</si>
  <si>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</si>
  <si>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</si>
  <si>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</si>
  <si>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</si>
  <si>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</si>
  <si>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</si>
  <si>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</si>
  <si>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</si>
  <si>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</si>
  <si>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</si>
  <si>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</si>
  <si>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</si>
  <si>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</si>
  <si>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</si>
  <si>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</si>
  <si>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</si>
  <si>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</si>
  <si>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</si>
  <si>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</si>
  <si>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</si>
  <si>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</si>
  <si>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</si>
  <si>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</si>
  <si>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</si>
  <si>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</si>
  <si>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</si>
  <si>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</si>
  <si>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</si>
  <si>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</si>
  <si>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</si>
  <si>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</si>
  <si>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</si>
  <si>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</si>
  <si>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</si>
  <si>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</si>
  <si>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</si>
  <si>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</si>
  <si>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</si>
  <si>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</si>
  <si>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</si>
  <si>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</si>
  <si>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</si>
  <si>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</si>
  <si>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</si>
  <si>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</si>
  <si>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</si>
  <si>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</si>
  <si>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</si>
  <si>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</si>
  <si>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</si>
  <si>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</si>
  <si>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</si>
  <si>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</si>
  <si>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</si>
  <si>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</si>
  <si>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</si>
  <si>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</si>
  <si>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</si>
  <si>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</si>
  <si>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</si>
  <si>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</si>
  <si>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</si>
  <si>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</si>
  <si>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</si>
  <si>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</si>
  <si>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</si>
  <si>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</si>
  <si>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</si>
  <si>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</si>
  <si>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</si>
  <si>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</si>
  <si>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</si>
  <si>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</si>
  <si>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</si>
  <si>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</si>
  <si>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</si>
  <si>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</si>
  <si>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</si>
  <si>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</si>
  <si>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</si>
  <si>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</si>
  <si>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</si>
  <si>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</si>
  <si>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</si>
  <si>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</si>
  <si>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</si>
  <si>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</si>
  <si>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</si>
  <si>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</si>
  <si>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</si>
  <si>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</si>
  <si>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</si>
  <si>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</si>
  <si>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</si>
  <si>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</si>
  <si>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</si>
  <si>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</si>
  <si>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</si>
  <si>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</si>
  <si>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</si>
  <si>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</si>
  <si>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</si>
  <si>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</si>
  <si>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</si>
  <si>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</si>
  <si>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</si>
  <si>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</si>
  <si>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</si>
  <si>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</si>
  <si>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</si>
  <si>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</si>
  <si>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</si>
  <si>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</si>
  <si>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</si>
  <si>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</si>
  <si>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</si>
  <si>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</si>
  <si>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</si>
  <si>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</si>
  <si>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</si>
  <si>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</si>
  <si>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</si>
  <si>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</si>
  <si>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</si>
  <si>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</si>
  <si>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</si>
  <si>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</si>
  <si>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</si>
  <si>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</si>
  <si>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</si>
  <si>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</si>
  <si>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</si>
  <si>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</si>
  <si>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</si>
  <si>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</si>
  <si>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</si>
  <si>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</si>
  <si>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</si>
  <si>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</si>
  <si>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</si>
  <si>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</si>
  <si>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</si>
  <si>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</si>
  <si>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</si>
  <si>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</si>
  <si>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</si>
  <si>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</si>
  <si>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</si>
  <si>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</si>
  <si>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</si>
  <si>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</si>
  <si>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</si>
  <si>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</si>
  <si>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</si>
  <si>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</si>
  <si>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</si>
  <si>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</si>
  <si>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</si>
  <si>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</si>
  <si>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</si>
  <si>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</si>
  <si>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</si>
  <si>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</si>
  <si>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</si>
  <si>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</si>
  <si>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</si>
  <si>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</si>
  <si>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</si>
  <si>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</si>
  <si>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</si>
  <si>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</si>
  <si>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</si>
  <si>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</si>
  <si>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</si>
  <si>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</si>
  <si>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</si>
  <si>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</si>
  <si>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</si>
  <si>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</si>
  <si>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</si>
  <si>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</si>
  <si>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</si>
  <si>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</si>
  <si>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</si>
  <si>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</si>
  <si>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</si>
  <si>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</si>
  <si>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</si>
  <si>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</si>
  <si>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</si>
  <si>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</si>
  <si>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</si>
  <si>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</si>
  <si>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</si>
  <si>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</si>
  <si>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</si>
  <si>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</si>
  <si>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</si>
  <si>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</si>
  <si>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</si>
  <si>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</si>
  <si>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</si>
  <si>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</si>
  <si>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</si>
  <si>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</si>
  <si>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</si>
  <si>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</si>
  <si>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</si>
  <si>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</si>
  <si>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</si>
  <si>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</si>
  <si>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</si>
  <si>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</si>
  <si>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</si>
  <si>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</si>
  <si>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</si>
  <si>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</si>
  <si>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</si>
  <si>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</si>
  <si>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</si>
  <si>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</si>
  <si>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</si>
  <si>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</si>
  <si>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</si>
  <si>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</si>
  <si>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</si>
  <si>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</si>
  <si>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</si>
  <si>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</si>
  <si>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</si>
  <si>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</si>
  <si>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</si>
  <si>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</si>
  <si>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</si>
  <si>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</si>
  <si>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</si>
  <si>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</si>
  <si>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</si>
  <si>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</si>
  <si>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</si>
  <si>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</si>
  <si>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</si>
  <si>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</si>
  <si>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</si>
  <si>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</si>
  <si>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</si>
  <si>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</si>
  <si>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</si>
  <si>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</si>
  <si>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</si>
  <si>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</si>
  <si>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</si>
  <si>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</si>
  <si>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</si>
  <si>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</si>
  <si>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</si>
  <si>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</si>
  <si>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</si>
  <si>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</si>
  <si>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</si>
  <si>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</si>
  <si>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</si>
  <si>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</si>
  <si>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</si>
  <si>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</si>
  <si>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</si>
  <si>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</si>
  <si>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</si>
  <si>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</si>
  <si>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</si>
  <si>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</si>
  <si>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</si>
  <si>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</si>
  <si>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</si>
  <si>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</si>
  <si>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</si>
  <si>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</si>
  <si>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</si>
  <si>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</si>
  <si>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</si>
  <si>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</si>
  <si>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</si>
  <si>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</si>
  <si>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</si>
  <si>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</si>
  <si>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</si>
  <si>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</si>
  <si>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</si>
  <si>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</si>
  <si>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</si>
  <si>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</si>
  <si>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</si>
  <si>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</si>
  <si>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</si>
  <si>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</si>
  <si>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</si>
  <si>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</si>
  <si>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</si>
  <si>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</si>
  <si>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</si>
  <si>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</si>
  <si>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</si>
  <si>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</si>
  <si>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</si>
  <si>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</si>
  <si>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</si>
  <si>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</si>
  <si>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</si>
  <si>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</si>
  <si>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</si>
  <si>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</si>
  <si>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</si>
  <si>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</si>
  <si>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</si>
  <si>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</si>
  <si>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</si>
  <si>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</si>
  <si>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</si>
  <si>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</si>
  <si>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</si>
  <si>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</si>
  <si>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</si>
  <si>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</si>
  <si>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</si>
  <si>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</si>
  <si>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</si>
  <si>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</si>
  <si>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</si>
  <si>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</si>
  <si>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</si>
  <si>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</si>
  <si>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</si>
  <si>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</si>
  <si>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</si>
  <si>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</si>
  <si>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</si>
  <si>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</si>
  <si>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</si>
  <si>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</si>
  <si>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</si>
  <si>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</si>
  <si>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</si>
  <si>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</si>
  <si>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</si>
  <si>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</si>
  <si>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</si>
  <si>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</si>
  <si>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</si>
  <si>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</si>
  <si>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</si>
  <si>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</si>
  <si>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</si>
  <si>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</si>
  <si>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</si>
  <si>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</si>
  <si>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</si>
  <si>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</si>
  <si>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</si>
  <si>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</si>
  <si>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</si>
  <si>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</si>
  <si>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</si>
  <si>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</si>
  <si>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</si>
  <si>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</si>
  <si>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</si>
  <si>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</si>
  <si>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</si>
  <si>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</si>
  <si>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</si>
  <si>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</si>
  <si>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</si>
  <si>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</si>
  <si>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</si>
  <si>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</si>
  <si>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</si>
  <si>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</si>
  <si>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</si>
  <si>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</si>
  <si>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</si>
  <si>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</si>
  <si>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</si>
  <si>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</si>
  <si>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</si>
  <si>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</si>
  <si>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</si>
  <si>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</si>
  <si>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</si>
  <si>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</si>
  <si>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</si>
  <si>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</si>
  <si>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</si>
  <si>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</si>
  <si>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</si>
  <si>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</si>
  <si>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</si>
  <si>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</si>
  <si>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</si>
  <si>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</si>
  <si>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</si>
  <si>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</si>
  <si>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</si>
  <si>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</si>
  <si>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</si>
  <si>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</si>
  <si>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</si>
  <si>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</si>
  <si>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</si>
  <si>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</si>
  <si>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</si>
  <si>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</si>
  <si>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</si>
  <si>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</si>
  <si>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</si>
  <si>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</si>
  <si>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</si>
  <si>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</si>
  <si>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</si>
  <si>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</si>
  <si>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</si>
  <si>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</si>
  <si>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</si>
  <si>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</si>
  <si>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</si>
  <si>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</si>
  <si>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</si>
  <si>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</si>
  <si>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</si>
  <si>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</si>
  <si>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</si>
  <si>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</si>
  <si>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</si>
  <si>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</si>
  <si>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</si>
  <si>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</si>
  <si>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</si>
  <si>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</si>
  <si>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</si>
  <si>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</si>
  <si>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</si>
  <si>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</si>
  <si>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</si>
  <si>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</si>
  <si>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</si>
  <si>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</si>
  <si>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</si>
  <si>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</si>
  <si>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</si>
  <si>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</si>
  <si>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</si>
  <si>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</si>
  <si>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</si>
  <si>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</si>
  <si>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</si>
  <si>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</si>
  <si>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</si>
  <si>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</si>
  <si>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</si>
  <si>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</si>
  <si>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</si>
  <si>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</si>
  <si>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</si>
  <si>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</si>
  <si>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</si>
  <si>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</si>
  <si>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</si>
  <si>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</si>
  <si>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</si>
  <si>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</si>
  <si>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</si>
  <si>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</si>
  <si>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</si>
  <si>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</si>
  <si>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</si>
  <si>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</si>
  <si>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</si>
  <si>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</si>
  <si>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</si>
  <si>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</si>
  <si>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</si>
  <si>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</si>
  <si>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</si>
  <si>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</si>
  <si>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</si>
  <si>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</si>
  <si>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</si>
  <si>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</si>
  <si>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</si>
  <si>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</si>
  <si>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</si>
  <si>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</si>
  <si>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</si>
  <si>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</si>
  <si>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</si>
  <si>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</si>
  <si>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</si>
  <si>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</si>
  <si>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</si>
  <si>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</si>
  <si>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</si>
  <si>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</si>
  <si>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</si>
  <si>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</si>
  <si>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</si>
  <si>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</si>
  <si>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</si>
  <si>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</si>
  <si>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</si>
  <si>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</si>
  <si>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</si>
  <si>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</si>
  <si>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</si>
  <si>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</si>
  <si>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</si>
  <si>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</si>
  <si>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</si>
  <si>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</si>
  <si>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</si>
  <si>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</si>
  <si>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</si>
  <si>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</si>
  <si>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</si>
  <si>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</si>
  <si>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</si>
  <si>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</si>
  <si>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</si>
  <si>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</si>
  <si>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</si>
  <si>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</si>
  <si>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</si>
  <si>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</si>
  <si>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</si>
  <si>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</si>
  <si>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</si>
  <si>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</si>
  <si>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</si>
  <si>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</si>
  <si>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</si>
  <si>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</si>
  <si>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</si>
  <si>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</si>
  <si>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</si>
  <si>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</si>
  <si>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</si>
  <si>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</si>
  <si>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</si>
  <si>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</si>
  <si>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</si>
  <si>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</si>
  <si>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</si>
  <si>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</si>
  <si>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</si>
  <si>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</si>
  <si>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</si>
  <si>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</si>
  <si>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</si>
  <si>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</si>
  <si>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</si>
  <si>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</si>
  <si>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</si>
  <si>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</si>
  <si>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</si>
  <si>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</si>
  <si>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</si>
  <si>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</si>
  <si>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</si>
  <si>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</si>
  <si>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</si>
  <si>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</si>
  <si>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</si>
  <si>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</si>
  <si>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</si>
  <si>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</si>
  <si>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</si>
  <si>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</si>
  <si>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</si>
  <si>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</si>
  <si>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</si>
  <si>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</si>
  <si>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</si>
  <si>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</si>
  <si>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</si>
  <si>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</si>
  <si>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</si>
  <si>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</si>
  <si>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</si>
  <si>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</si>
  <si>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</si>
  <si>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</si>
  <si>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</si>
  <si>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</si>
  <si>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</si>
  <si>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</si>
  <si>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</si>
  <si>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</si>
  <si>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</si>
  <si>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</si>
  <si>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</si>
  <si>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</si>
  <si>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</si>
  <si>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</si>
  <si>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</si>
  <si>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</si>
  <si>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</si>
  <si>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</si>
  <si>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</si>
  <si>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</si>
  <si>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</si>
  <si>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</si>
  <si>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</si>
  <si>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</si>
  <si>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</si>
  <si>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</si>
  <si>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</si>
  <si>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</si>
  <si>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</si>
  <si>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</si>
  <si>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</si>
  <si>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</si>
  <si>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</si>
  <si>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</si>
  <si>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</si>
  <si>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</si>
  <si>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</si>
  <si>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</si>
  <si>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</si>
  <si>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</si>
  <si>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</si>
  <si>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</si>
  <si>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</si>
  <si>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</si>
  <si>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</si>
  <si>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</si>
  <si>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</si>
  <si>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</si>
  <si>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</si>
  <si>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</si>
  <si>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</si>
  <si>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</si>
  <si>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</si>
  <si>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</si>
  <si>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</si>
  <si>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</si>
  <si>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</si>
  <si>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</si>
  <si>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</si>
  <si>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</si>
  <si>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</si>
  <si>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</si>
  <si>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</si>
  <si>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</si>
  <si>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</si>
  <si>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</si>
  <si>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</si>
  <si>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</si>
  <si>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</si>
  <si>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</si>
  <si>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</si>
  <si>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</si>
  <si>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</si>
  <si>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</si>
  <si>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</si>
  <si>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</si>
  <si>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</si>
  <si>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</si>
  <si>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</si>
  <si>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</si>
  <si>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</si>
  <si>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</si>
  <si>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</si>
  <si>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</si>
  <si>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</si>
  <si>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</si>
  <si>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</si>
  <si>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</si>
  <si>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</si>
  <si>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</si>
  <si>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</si>
  <si>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</si>
  <si>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</si>
  <si>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</si>
  <si>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</si>
  <si>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</si>
  <si>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</si>
  <si>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</si>
  <si>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</si>
  <si>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</si>
  <si>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</si>
  <si>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</si>
  <si>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</si>
  <si>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</si>
  <si>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</si>
  <si>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</si>
  <si>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</si>
  <si>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</si>
  <si>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</si>
  <si>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</si>
  <si>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</si>
  <si>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</si>
  <si>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</si>
  <si>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</si>
  <si>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</si>
  <si>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</si>
  <si>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</si>
  <si>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</si>
  <si>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</si>
  <si>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</si>
  <si>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</si>
  <si>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</si>
  <si>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</si>
  <si>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</si>
  <si>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</si>
  <si>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</si>
  <si>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</si>
  <si>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</si>
  <si>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</si>
  <si>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</si>
  <si>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</si>
  <si>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</si>
  <si>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</si>
  <si>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</si>
  <si>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</si>
  <si>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</si>
  <si>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</si>
  <si>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</si>
  <si>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</si>
  <si>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</si>
  <si>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</si>
  <si>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</si>
  <si>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</si>
  <si>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</si>
  <si>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</si>
  <si>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</si>
  <si>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</si>
  <si>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</si>
  <si>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</si>
  <si>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</si>
  <si>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</si>
  <si>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</si>
  <si>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</si>
  <si>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</si>
  <si>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</si>
  <si>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</si>
  <si>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</si>
  <si>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</si>
  <si>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</si>
  <si>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</si>
  <si>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</si>
  <si>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</si>
  <si>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</si>
  <si>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</si>
  <si>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</si>
  <si>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</si>
  <si>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</si>
  <si>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</si>
  <si>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</si>
  <si>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</si>
  <si>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</si>
  <si>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</si>
  <si>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</si>
  <si>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</si>
  <si>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</si>
  <si>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</si>
  <si>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</si>
  <si>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</si>
  <si>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</si>
  <si>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</si>
  <si>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</si>
  <si>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</si>
  <si>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</si>
  <si>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</si>
  <si>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</si>
  <si>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</si>
  <si>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</si>
  <si>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</si>
  <si>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</si>
  <si>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</si>
  <si>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</si>
  <si>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</si>
  <si>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</si>
  <si>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</si>
  <si>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</si>
  <si>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</si>
  <si>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</si>
  <si>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</si>
  <si>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</si>
  <si>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</si>
  <si>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</si>
  <si>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</si>
  <si>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</si>
  <si>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</si>
  <si>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</si>
  <si>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</si>
  <si>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</si>
  <si>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</si>
  <si>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</si>
  <si>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</si>
  <si>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</si>
  <si>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</si>
  <si>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</si>
  <si>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</si>
  <si>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</si>
  <si>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</si>
  <si>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</si>
  <si>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</si>
  <si>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</si>
  <si>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</si>
  <si>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</si>
  <si>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</si>
  <si>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</si>
  <si>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</si>
  <si>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</si>
  <si>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</si>
  <si>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</si>
  <si>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</si>
  <si>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</si>
  <si>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</si>
  <si>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</si>
  <si>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</si>
  <si>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</si>
  <si>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</si>
  <si>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</si>
  <si>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</si>
  <si>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</si>
  <si>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</si>
  <si>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</si>
  <si>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</si>
  <si>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</si>
  <si>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</si>
  <si>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</si>
  <si>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</si>
  <si>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</si>
  <si>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</si>
  <si>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</si>
  <si>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</si>
  <si>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</si>
  <si>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</si>
  <si>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</si>
  <si>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</si>
  <si>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</si>
  <si>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</si>
  <si>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</si>
  <si>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</si>
  <si>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</si>
  <si>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</si>
  <si>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</si>
  <si>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</si>
  <si>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</si>
  <si>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</si>
  <si>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</si>
  <si>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</si>
  <si>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</si>
  <si>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</si>
  <si>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</si>
  <si>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</si>
  <si>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</si>
  <si>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</si>
  <si>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</si>
  <si>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</si>
  <si>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</si>
  <si>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</si>
  <si>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</si>
  <si>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</si>
  <si>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</si>
  <si>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</si>
  <si>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</si>
  <si>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</si>
  <si>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</si>
  <si>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</si>
  <si>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</si>
  <si>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</si>
  <si>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</si>
  <si>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</si>
  <si>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</si>
  <si>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</si>
  <si>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</si>
  <si>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</si>
  <si>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</si>
  <si>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</si>
  <si>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</si>
  <si>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</si>
  <si>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</si>
  <si>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</si>
  <si>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</si>
  <si>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</si>
  <si>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</si>
  <si>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</si>
  <si>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</si>
  <si>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</si>
  <si>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</si>
  <si>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</si>
  <si>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</si>
  <si>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</si>
  <si>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</si>
  <si>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</si>
  <si>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</si>
  <si>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</si>
  <si>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</si>
  <si>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</si>
  <si>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</si>
  <si>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</si>
  <si>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</si>
  <si>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</si>
  <si>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</si>
  <si>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</si>
  <si>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</si>
  <si>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</si>
  <si>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</si>
  <si>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</si>
  <si>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</si>
  <si>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</si>
  <si>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</si>
  <si>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</si>
  <si>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</si>
  <si>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</si>
  <si>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</si>
  <si>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</si>
  <si>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</si>
  <si>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</si>
  <si>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</si>
  <si>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</si>
  <si>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</si>
  <si>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</si>
  <si>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</si>
  <si>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</si>
  <si>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</si>
  <si>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</si>
  <si>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</si>
  <si>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</si>
  <si>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</si>
  <si>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</si>
  <si>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</si>
  <si>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</si>
  <si>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</si>
  <si>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</si>
  <si>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</si>
  <si>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</si>
  <si>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</si>
  <si>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</si>
  <si>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</si>
  <si>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</si>
  <si>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</si>
  <si>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</si>
  <si>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</si>
  <si>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</si>
  <si>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</si>
  <si>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</si>
  <si>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</si>
  <si>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</si>
  <si>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</si>
  <si>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</si>
  <si>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</si>
  <si>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</si>
  <si>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</si>
  <si>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</si>
  <si>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</si>
  <si>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</si>
  <si>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</si>
  <si>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</si>
  <si>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</si>
  <si>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</si>
  <si>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</si>
  <si>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</si>
  <si>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</si>
  <si>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</si>
  <si>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</si>
  <si>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</si>
  <si>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</si>
  <si>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</si>
  <si>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</si>
  <si>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</si>
  <si>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</si>
  <si>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</si>
  <si>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</si>
  <si>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</si>
  <si>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</si>
  <si>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</si>
  <si>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</si>
  <si>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</si>
  <si>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</si>
  <si>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</si>
  <si>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</si>
  <si>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</si>
  <si>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</si>
  <si>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</si>
  <si>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</si>
  <si>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</si>
  <si>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</si>
  <si>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</si>
  <si>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</si>
  <si>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</si>
  <si>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</si>
  <si>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</si>
  <si>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</si>
  <si>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</si>
  <si>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</si>
  <si>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</si>
  <si>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</si>
  <si>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</si>
  <si>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</si>
  <si>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</si>
  <si>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</si>
  <si>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</si>
  <si>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</si>
  <si>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</si>
  <si>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</si>
  <si>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</si>
  <si>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</si>
  <si>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</si>
  <si>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</si>
  <si>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</si>
  <si>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</si>
  <si>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</si>
  <si>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</si>
  <si>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</si>
  <si>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</si>
  <si>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</si>
  <si>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</si>
  <si>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</si>
  <si>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</si>
  <si>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</si>
  <si>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</si>
  <si>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</si>
  <si>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</si>
  <si>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</si>
  <si>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</si>
  <si>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</si>
  <si>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</si>
  <si>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</si>
  <si>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</si>
  <si>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</si>
  <si>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</si>
  <si>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</si>
  <si>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</si>
  <si>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</si>
  <si>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</si>
  <si>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</si>
  <si>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</si>
  <si>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</si>
  <si>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</si>
  <si>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</si>
  <si>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</si>
  <si>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</si>
  <si>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</si>
  <si>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</si>
  <si>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</si>
  <si>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</si>
  <si>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</si>
  <si>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</si>
  <si>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</si>
  <si>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</si>
  <si>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</si>
  <si>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</si>
  <si>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</si>
  <si>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</si>
  <si>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</si>
  <si>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</si>
  <si>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</si>
  <si>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</si>
  <si>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</si>
  <si>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</si>
  <si>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</si>
  <si>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</si>
  <si>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</si>
  <si>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</si>
  <si>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</si>
  <si>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</si>
  <si>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</si>
  <si>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</si>
  <si>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</si>
  <si>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</si>
  <si>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</si>
  <si>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</si>
  <si>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</si>
  <si>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</si>
  <si>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</si>
  <si>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</si>
  <si>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</si>
  <si>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</si>
  <si>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</si>
  <si>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</si>
  <si>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</si>
  <si>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</si>
  <si>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</si>
  <si>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</si>
  <si>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</si>
  <si>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</si>
  <si>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</si>
  <si>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</si>
  <si>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</si>
  <si>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</si>
  <si>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</si>
  <si>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</si>
  <si>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</si>
  <si>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</si>
  <si>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</si>
  <si>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</si>
  <si>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</si>
  <si>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</si>
  <si>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</si>
  <si>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</si>
  <si>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</si>
  <si>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</si>
  <si>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</si>
  <si>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</si>
  <si>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</si>
  <si>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</si>
  <si>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</si>
  <si>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</si>
  <si>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</si>
  <si>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</si>
  <si>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</si>
  <si>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</si>
  <si>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</si>
  <si>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</si>
  <si>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</si>
  <si>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</si>
  <si>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</si>
  <si>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</si>
  <si>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</si>
  <si>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</si>
  <si>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</si>
  <si>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</si>
  <si>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</si>
  <si>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</si>
  <si>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</si>
  <si>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</si>
  <si>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</si>
  <si>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</si>
  <si>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</si>
  <si>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</si>
  <si>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</si>
  <si>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</si>
  <si>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</si>
  <si>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</si>
  <si>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</si>
  <si>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</si>
  <si>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</si>
  <si>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</si>
  <si>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</si>
  <si>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</si>
  <si>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</si>
  <si>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</si>
  <si>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</si>
  <si>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</si>
  <si>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</si>
  <si>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</si>
  <si>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</si>
  <si>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</si>
  <si>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</si>
  <si>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</si>
  <si>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</si>
  <si>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</si>
  <si>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</si>
  <si>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</si>
  <si>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</si>
  <si>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</si>
  <si>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</si>
  <si>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</si>
  <si>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</si>
  <si>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</si>
  <si>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</si>
  <si>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</si>
  <si>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</si>
  <si>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</si>
  <si>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</si>
  <si>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</si>
  <si>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</si>
  <si>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</si>
  <si>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</si>
  <si>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</si>
  <si>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</si>
  <si>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</si>
  <si>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</si>
  <si>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</si>
  <si>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</si>
  <si>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</si>
  <si>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</si>
  <si>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</si>
  <si>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</si>
  <si>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</si>
  <si>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</si>
  <si>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</si>
  <si>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</si>
  <si>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</si>
  <si>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</si>
  <si>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</si>
  <si>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</si>
  <si>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</si>
  <si>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</si>
  <si>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</si>
  <si>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</si>
  <si>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</si>
  <si>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</si>
  <si>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</si>
  <si>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</si>
  <si>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</si>
  <si>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</si>
  <si>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</si>
  <si>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</si>
  <si>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</si>
  <si>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</si>
  <si>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</si>
  <si>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</si>
  <si>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</si>
  <si>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</si>
  <si>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</si>
  <si>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</si>
  <si>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</si>
  <si>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</si>
  <si>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</si>
  <si>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</si>
  <si>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</si>
  <si>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</si>
  <si>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</si>
  <si>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</si>
  <si>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</si>
  <si>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</si>
  <si>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</si>
  <si>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</si>
  <si>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</si>
  <si>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</si>
  <si>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</si>
  <si>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</si>
  <si>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</si>
  <si>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</si>
  <si>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</si>
  <si>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</si>
  <si>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</si>
  <si>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</si>
  <si>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</si>
  <si>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</si>
  <si>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</si>
  <si>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</si>
  <si>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</si>
  <si>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</si>
  <si>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</si>
  <si>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</si>
  <si>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</si>
  <si>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</si>
  <si>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</si>
  <si>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</si>
  <si>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</si>
  <si>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</si>
  <si>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</si>
  <si>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</si>
  <si>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</si>
  <si>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</si>
  <si>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</si>
  <si>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</si>
  <si>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</si>
  <si>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</si>
  <si>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</si>
  <si>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</si>
  <si>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</si>
  <si>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</si>
  <si>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</si>
  <si>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</si>
  <si>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</si>
  <si>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</si>
  <si>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</si>
  <si>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</si>
  <si>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</si>
  <si>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</si>
  <si>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</si>
  <si>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</si>
  <si>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</si>
  <si>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</si>
  <si>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</si>
  <si>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</si>
  <si>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</si>
  <si>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</si>
  <si>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</si>
  <si>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</si>
  <si>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</si>
  <si>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</si>
  <si>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</si>
  <si>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</si>
  <si>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</si>
  <si>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</si>
  <si>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</si>
  <si>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</si>
  <si>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</si>
  <si>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</si>
  <si>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</si>
  <si>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</si>
  <si>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</si>
  <si>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</si>
  <si>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</si>
  <si>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</si>
  <si>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</si>
  <si>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</si>
  <si>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</si>
  <si>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</si>
  <si>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</si>
  <si>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</si>
  <si>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</si>
  <si>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</si>
  <si>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</si>
  <si>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</si>
  <si>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</si>
  <si>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</si>
  <si>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</si>
  <si>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</si>
  <si>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</si>
  <si>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</si>
  <si>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</si>
  <si>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</si>
  <si>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</si>
  <si>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</si>
  <si>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</si>
  <si>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</si>
  <si>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</si>
  <si>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</si>
  <si>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</si>
  <si>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</si>
  <si>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</si>
  <si>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</si>
  <si>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</si>
  <si>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</si>
  <si>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</si>
  <si>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</si>
  <si>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</si>
  <si>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</si>
  <si>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</si>
  <si>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</si>
  <si>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</si>
  <si>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</si>
  <si>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</si>
  <si>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</si>
  <si>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</si>
  <si>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</si>
  <si>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</si>
  <si>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</si>
  <si>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</si>
  <si>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</si>
  <si>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</si>
  <si>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</si>
  <si>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</si>
  <si>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</si>
  <si>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</si>
  <si>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</si>
  <si>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</si>
  <si>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</si>
  <si>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</si>
  <si>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</si>
  <si>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</si>
  <si>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</si>
  <si>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</si>
  <si>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</si>
  <si>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</si>
  <si>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</si>
  <si>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</si>
  <si>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</si>
  <si>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</si>
  <si>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</si>
  <si>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</si>
  <si>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</si>
  <si>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</si>
  <si>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</si>
  <si>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</si>
  <si>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</si>
  <si>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</si>
  <si>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</si>
  <si>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</si>
  <si>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</si>
  <si>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</si>
  <si>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</si>
  <si>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</si>
  <si>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</si>
  <si>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</si>
  <si>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</si>
  <si>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</si>
  <si>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</si>
  <si>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</si>
  <si>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</si>
  <si>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</si>
  <si>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</si>
  <si>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</si>
  <si>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</si>
  <si>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</si>
  <si>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</si>
  <si>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</si>
  <si>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</si>
  <si>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</si>
  <si>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</si>
  <si>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</si>
  <si>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</si>
  <si>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</si>
  <si>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</si>
  <si>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</si>
  <si>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</si>
  <si>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</si>
  <si>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</si>
  <si>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</si>
  <si>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</si>
  <si>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</si>
  <si>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</si>
  <si>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</si>
  <si>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</si>
  <si>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</si>
  <si>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</si>
  <si>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</si>
  <si>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</si>
  <si>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</si>
  <si>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</si>
  <si>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</si>
  <si>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</si>
  <si>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</si>
  <si>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</si>
  <si>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</si>
  <si>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</si>
  <si>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</si>
  <si>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</si>
  <si>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</si>
  <si>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</si>
  <si>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</si>
  <si>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</si>
  <si>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</si>
  <si>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</si>
  <si>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</si>
  <si>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</si>
  <si>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</si>
  <si>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</si>
  <si>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</si>
  <si>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</si>
  <si>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</si>
  <si>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</si>
  <si>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</si>
  <si>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</si>
  <si>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</si>
  <si>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</si>
  <si>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</si>
  <si>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</si>
  <si>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</si>
  <si>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</si>
  <si>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</si>
  <si>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</si>
  <si>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</si>
  <si>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</si>
  <si>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</si>
  <si>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</si>
  <si>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</si>
  <si>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</si>
  <si>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</si>
  <si>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</si>
  <si>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</si>
  <si>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</si>
  <si>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</si>
  <si>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</si>
  <si>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</si>
  <si>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</si>
  <si>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</si>
  <si>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</si>
  <si>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</si>
  <si>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</si>
  <si>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</si>
  <si>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</si>
  <si>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</si>
  <si>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</si>
  <si>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</si>
  <si>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</si>
  <si>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</si>
  <si>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</si>
  <si>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</si>
  <si>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</si>
  <si>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</si>
  <si>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</si>
  <si>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</si>
  <si>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</si>
  <si>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</si>
  <si>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</si>
  <si>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</si>
  <si>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</si>
  <si>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</si>
  <si>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</si>
  <si>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</si>
  <si>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</si>
  <si>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</si>
  <si>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</si>
  <si>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</si>
  <si>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</si>
  <si>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</si>
  <si>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</si>
  <si>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</si>
  <si>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</si>
  <si>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</si>
  <si>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</si>
  <si>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</si>
  <si>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</si>
  <si>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</si>
  <si>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</si>
  <si>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</si>
  <si>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</si>
  <si>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</si>
  <si>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</si>
  <si>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</si>
  <si>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</si>
  <si>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</si>
  <si>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</si>
  <si>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</si>
  <si>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</si>
  <si>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</si>
  <si>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</si>
  <si>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</si>
  <si>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</si>
  <si>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</si>
  <si>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</si>
  <si>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</si>
  <si>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</si>
  <si>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</si>
  <si>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</si>
  <si>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</si>
  <si>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</si>
  <si>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</si>
  <si>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</si>
  <si>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</si>
  <si>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</si>
  <si>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</si>
  <si>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</si>
  <si>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</si>
  <si>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</si>
  <si>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</si>
  <si>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</si>
  <si>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</si>
  <si>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</si>
  <si>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</si>
  <si>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</si>
  <si>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</si>
  <si>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</si>
  <si>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</si>
  <si>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</si>
  <si>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</si>
  <si>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</si>
  <si>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</si>
  <si>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</si>
  <si>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</si>
  <si>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</si>
  <si>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</si>
  <si>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</si>
  <si>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</si>
  <si>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</si>
  <si>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</si>
  <si>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</si>
  <si>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</si>
  <si>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</si>
  <si>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</si>
  <si>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</si>
  <si>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</si>
  <si>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</si>
  <si>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</si>
  <si>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</si>
  <si>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</si>
  <si>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</si>
  <si>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</si>
  <si>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</si>
  <si>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</si>
  <si>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</si>
  <si>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</si>
  <si>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</si>
  <si>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</si>
  <si>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</si>
  <si>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</si>
  <si>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</si>
  <si>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</si>
  <si>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</si>
  <si>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</si>
  <si>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</si>
  <si>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</si>
  <si>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</si>
  <si>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</si>
  <si>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</si>
  <si>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</si>
  <si>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</si>
  <si>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</si>
  <si>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</si>
  <si>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</si>
  <si>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</si>
  <si>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</si>
  <si>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</si>
  <si>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</si>
  <si>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</si>
  <si>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</si>
  <si>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</si>
  <si>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</si>
  <si>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</si>
  <si>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</si>
  <si>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</si>
  <si>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</si>
  <si>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</si>
  <si>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</si>
  <si>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</si>
  <si>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</si>
  <si>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</si>
  <si>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</si>
  <si>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</si>
  <si>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</si>
  <si>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</si>
  <si>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</si>
  <si>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</si>
  <si>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</si>
  <si>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</si>
  <si>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</si>
  <si>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</si>
  <si>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</si>
  <si>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</si>
  <si>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</si>
  <si>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</si>
  <si>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</si>
  <si>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</si>
  <si>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</si>
  <si>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</si>
  <si>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</si>
  <si>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</si>
  <si>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</si>
  <si>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</si>
  <si>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</si>
  <si>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</si>
  <si>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</si>
  <si>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</si>
  <si>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</si>
  <si>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</si>
  <si>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</si>
  <si>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</si>
  <si>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</si>
  <si>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</si>
  <si>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</si>
  <si>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</si>
  <si>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</si>
  <si>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</si>
  <si>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</si>
  <si>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</si>
  <si>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</si>
  <si>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</si>
  <si>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</si>
  <si>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</si>
  <si>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</si>
  <si>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</si>
  <si>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</si>
  <si>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</si>
  <si>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</si>
  <si>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</si>
  <si>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</si>
  <si>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</si>
  <si>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</si>
  <si>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</si>
  <si>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</si>
  <si>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</si>
  <si>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</si>
  <si>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</si>
  <si>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</si>
  <si>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</si>
  <si>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</si>
  <si>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</si>
  <si>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</si>
  <si>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</si>
  <si>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</si>
  <si>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</si>
  <si>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</si>
  <si>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</si>
  <si>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</si>
  <si>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</si>
  <si>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</si>
  <si>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</si>
  <si>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</si>
  <si>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</si>
  <si>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</si>
  <si>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</si>
  <si>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</si>
  <si>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</si>
  <si>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</si>
  <si>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</si>
  <si>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</si>
  <si>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</si>
  <si>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</si>
  <si>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</si>
  <si>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</si>
  <si>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</si>
  <si>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</si>
  <si>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</si>
  <si>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</si>
  <si>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</si>
  <si>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</si>
  <si>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</si>
  <si>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</si>
  <si>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</si>
  <si>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</si>
  <si>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</si>
  <si>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</si>
  <si>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</si>
  <si>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</si>
  <si>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</si>
  <si>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</si>
  <si>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</si>
  <si>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</si>
  <si>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</si>
  <si>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</si>
  <si>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</si>
  <si>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</si>
  <si>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</si>
  <si>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</si>
  <si>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</si>
  <si>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</si>
  <si>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</si>
  <si>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</si>
  <si>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</si>
  <si>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</si>
  <si>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</si>
  <si>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</si>
  <si>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</si>
  <si>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</si>
  <si>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</si>
  <si>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</si>
  <si>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</si>
  <si>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</si>
  <si>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</si>
  <si>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</si>
  <si>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</si>
  <si>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</si>
  <si>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</si>
  <si>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</si>
  <si>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</si>
  <si>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</si>
  <si>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</si>
  <si>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</si>
  <si>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</si>
  <si>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</si>
  <si>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</si>
  <si>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</si>
  <si>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</si>
  <si>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</si>
  <si>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</si>
  <si>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</si>
  <si>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</si>
  <si>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</si>
  <si>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</si>
  <si>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</si>
  <si>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</si>
  <si>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</si>
  <si>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</si>
  <si>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</si>
  <si>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</si>
  <si>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</si>
  <si>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</si>
  <si>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</si>
  <si>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</si>
  <si>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</si>
  <si>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</si>
  <si>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</si>
  <si>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</si>
  <si>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</si>
  <si>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</si>
  <si>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</si>
  <si>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</si>
  <si>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</si>
  <si>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</si>
  <si>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</si>
  <si>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</si>
  <si>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</si>
  <si>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</si>
  <si>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</si>
  <si>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</si>
  <si>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</si>
  <si>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</si>
  <si>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</si>
  <si>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</si>
  <si>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</si>
  <si>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</si>
  <si>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</si>
  <si>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</si>
  <si>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</si>
  <si>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</si>
  <si>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</si>
  <si>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</si>
  <si>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</si>
  <si>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</si>
  <si>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</si>
  <si>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</si>
  <si>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</si>
  <si>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</si>
  <si>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</si>
  <si>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</si>
  <si>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</si>
  <si>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</si>
  <si>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</si>
  <si>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</si>
  <si>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</si>
  <si>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</si>
  <si>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</si>
  <si>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</si>
  <si>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</si>
  <si>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</si>
  <si>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</si>
  <si>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</si>
  <si>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</si>
  <si>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</si>
  <si>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</si>
  <si>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</si>
  <si>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</si>
  <si>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</si>
  <si>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</si>
  <si>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</si>
  <si>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</si>
  <si>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</si>
  <si>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</si>
  <si>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</si>
  <si>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</si>
  <si>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</si>
  <si>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</si>
  <si>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</si>
  <si>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</si>
  <si>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</si>
  <si>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</si>
  <si>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</si>
  <si>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</si>
  <si>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</si>
  <si>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</si>
  <si>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</si>
  <si>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</si>
  <si>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</si>
  <si>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</si>
  <si>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</si>
  <si>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</si>
  <si>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</si>
  <si>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</si>
  <si>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</si>
  <si>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</si>
  <si>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</si>
  <si>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</si>
  <si>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</si>
  <si>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</si>
  <si>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</si>
  <si>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</si>
  <si>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</si>
  <si>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</si>
  <si>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</si>
  <si>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</si>
  <si>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</si>
  <si>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</si>
  <si>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</si>
  <si>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</si>
  <si>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</si>
  <si>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</si>
  <si>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</si>
  <si>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</si>
  <si>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</si>
  <si>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</si>
  <si>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</si>
  <si>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</si>
  <si>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</si>
  <si>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</si>
  <si>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</si>
  <si>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</si>
  <si>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</si>
  <si>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</si>
  <si>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</si>
  <si>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</si>
  <si>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</si>
  <si>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</si>
  <si>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</si>
  <si>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</si>
  <si>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</si>
  <si>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</si>
  <si>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</si>
  <si>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</si>
  <si>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</si>
  <si>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</si>
  <si>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</si>
  <si>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</si>
  <si>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</si>
  <si>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</si>
  <si>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</si>
  <si>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</si>
  <si>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</si>
  <si>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</si>
  <si>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</si>
  <si>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</si>
  <si>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</si>
  <si>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</si>
  <si>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</si>
  <si>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</si>
  <si>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</si>
  <si>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</si>
  <si>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</si>
  <si>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</si>
  <si>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</si>
  <si>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</si>
  <si>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</si>
  <si>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</si>
  <si>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</si>
  <si>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</si>
  <si>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</si>
  <si>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</si>
  <si>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</si>
  <si>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</si>
  <si>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</si>
  <si>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</si>
  <si>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</si>
  <si>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</si>
  <si>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</si>
  <si>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</si>
  <si>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</si>
  <si>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</si>
  <si>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</si>
  <si>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</si>
  <si>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</si>
  <si>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</si>
  <si>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</si>
  <si>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</si>
  <si>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</si>
  <si>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</si>
  <si>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</si>
  <si>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</si>
  <si>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</si>
  <si>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</si>
  <si>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</si>
  <si>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</si>
  <si>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</si>
  <si>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</si>
  <si>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</si>
  <si>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</si>
  <si>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</si>
  <si>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</si>
  <si>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</si>
  <si>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</si>
  <si>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</si>
  <si>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</si>
  <si>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</si>
  <si>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</si>
  <si>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</si>
  <si>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</si>
  <si>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</si>
  <si>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</si>
  <si>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</si>
  <si>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</si>
  <si>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</si>
  <si>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</si>
  <si>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</si>
  <si>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</si>
  <si>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</si>
  <si>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</si>
  <si>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</si>
  <si>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</si>
  <si>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</si>
  <si>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</si>
  <si>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</si>
  <si>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</si>
  <si>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</si>
  <si>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</si>
  <si>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</si>
  <si>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</si>
  <si>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</si>
  <si>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</si>
  <si>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</si>
  <si>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</si>
  <si>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</si>
  <si>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</si>
  <si>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</si>
  <si>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</si>
  <si>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</si>
  <si>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</si>
  <si>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</si>
  <si>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</si>
  <si>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</si>
  <si>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</si>
  <si>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</si>
  <si>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</si>
  <si>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</si>
  <si>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</si>
  <si>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</si>
  <si>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</si>
  <si>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</si>
  <si>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</si>
  <si>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</si>
  <si>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</si>
  <si>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</si>
  <si>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</si>
  <si>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</si>
  <si>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</si>
  <si>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</si>
  <si>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</si>
  <si>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</si>
  <si>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</si>
  <si>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</si>
  <si>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</si>
  <si>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</si>
  <si>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</si>
  <si>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</si>
  <si>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</si>
  <si>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</si>
  <si>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</si>
  <si>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</si>
  <si>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</si>
  <si>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</si>
  <si>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</si>
  <si>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</si>
  <si>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</si>
  <si>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</si>
  <si>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</si>
  <si>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</si>
  <si>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</si>
  <si>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</si>
  <si>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</si>
  <si>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</si>
  <si>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</si>
  <si>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</si>
  <si>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</si>
  <si>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</si>
  <si>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</si>
  <si>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</si>
  <si>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</si>
  <si>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</si>
  <si>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</si>
  <si>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</si>
  <si>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</si>
  <si>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</si>
  <si>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</si>
  <si>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</si>
  <si>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</si>
  <si>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</si>
  <si>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</si>
  <si>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</si>
  <si>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</si>
  <si>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</si>
  <si>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</si>
  <si>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</si>
  <si>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</si>
  <si>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</si>
  <si>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</si>
  <si>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</si>
  <si>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</si>
  <si>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</si>
  <si>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</si>
  <si>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</si>
  <si>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</si>
  <si>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</si>
  <si>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</si>
  <si>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</si>
  <si>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</si>
  <si>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</si>
  <si>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</si>
  <si>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</si>
  <si>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</si>
  <si>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</si>
  <si>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</si>
  <si>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</si>
  <si>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</si>
  <si>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</si>
  <si>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</si>
  <si>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</si>
  <si>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</si>
  <si>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</si>
  <si>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</si>
  <si>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</si>
  <si>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</si>
  <si>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</si>
  <si>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</si>
  <si>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</si>
  <si>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</si>
  <si>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</si>
  <si>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</si>
  <si>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</si>
  <si>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</si>
  <si>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</si>
  <si>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</si>
  <si>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</si>
  <si>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</si>
  <si>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</si>
  <si>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</si>
  <si>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</si>
  <si>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</si>
  <si>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</si>
  <si>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</si>
  <si>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</si>
  <si>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</si>
  <si>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</si>
  <si>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</si>
  <si>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</si>
  <si>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</si>
  <si>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</si>
  <si>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</si>
  <si>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</si>
  <si>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</si>
  <si>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</si>
  <si>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</si>
  <si>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</si>
  <si>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</si>
  <si>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</si>
  <si>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</si>
  <si>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</si>
  <si>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</si>
  <si>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</si>
  <si>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</si>
  <si>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</si>
  <si>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</si>
  <si>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</si>
  <si>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</si>
  <si>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</si>
  <si>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</si>
  <si>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</si>
  <si>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</si>
  <si>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</si>
  <si>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</si>
  <si>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</si>
  <si>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</si>
  <si>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</si>
  <si>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</si>
  <si>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</si>
  <si>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</si>
  <si>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</si>
  <si>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</si>
  <si>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</si>
  <si>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</si>
  <si>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</si>
  <si>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</si>
  <si>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</si>
  <si>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</si>
  <si>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</si>
  <si>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</si>
  <si>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</si>
  <si>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</si>
  <si>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</si>
  <si>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</si>
  <si>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</si>
  <si>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</si>
  <si>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</si>
  <si>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</si>
  <si>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</si>
  <si>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</si>
  <si>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</si>
  <si>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</si>
  <si>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</si>
  <si>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</si>
  <si>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</si>
  <si>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</si>
  <si>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</si>
  <si>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</si>
  <si>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</si>
  <si>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</si>
  <si>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</si>
  <si>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</si>
  <si>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</si>
  <si>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</si>
  <si>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</si>
  <si>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</si>
  <si>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</si>
  <si>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</si>
  <si>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</si>
  <si>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</si>
  <si>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</si>
  <si>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</si>
  <si>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</si>
  <si>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</si>
  <si>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</si>
  <si>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</si>
  <si>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</si>
  <si>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</si>
  <si>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</si>
  <si>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</si>
  <si>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</si>
  <si>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</si>
  <si>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</si>
  <si>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</si>
  <si>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</si>
  <si>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</si>
  <si>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</si>
  <si>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</si>
  <si>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</si>
  <si>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</si>
  <si>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</si>
  <si>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</si>
  <si>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</si>
  <si>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</si>
  <si>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</si>
  <si>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</si>
  <si>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</si>
  <si>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</si>
  <si>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</si>
  <si>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</si>
  <si>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</si>
  <si>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</si>
  <si>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</si>
  <si>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</si>
  <si>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</si>
  <si>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</si>
  <si>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</si>
  <si>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</si>
  <si>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</si>
  <si>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</si>
  <si>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</si>
  <si>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</si>
  <si>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</si>
  <si>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</si>
  <si>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</si>
  <si>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</si>
  <si>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</si>
  <si>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</si>
  <si>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</si>
  <si>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</si>
  <si>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</si>
  <si>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</si>
  <si>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</si>
  <si>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</si>
  <si>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</si>
  <si>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</si>
  <si>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</si>
  <si>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</si>
  <si>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</si>
  <si>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</si>
  <si>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</si>
  <si>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</si>
  <si>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</si>
  <si>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</si>
  <si>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</si>
  <si>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</si>
  <si>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</si>
  <si>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</si>
  <si>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</si>
  <si>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</si>
  <si>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</si>
  <si>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</si>
  <si>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</si>
  <si>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</si>
  <si>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</si>
  <si>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</si>
  <si>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</si>
  <si>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</si>
  <si>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</si>
  <si>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</si>
  <si>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</si>
  <si>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</si>
  <si>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</si>
  <si>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</si>
  <si>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</si>
  <si>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</si>
  <si>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</si>
  <si>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</si>
  <si>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</si>
  <si>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</si>
  <si>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</si>
  <si>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</si>
  <si>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</si>
  <si>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</si>
  <si>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</si>
  <si>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</si>
  <si>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</si>
  <si>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</si>
  <si>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</si>
  <si>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</si>
  <si>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</si>
  <si>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</si>
  <si>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</si>
  <si>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</si>
  <si>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</si>
  <si>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</si>
  <si>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</si>
  <si>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</si>
  <si>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</si>
  <si>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</si>
  <si>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</si>
  <si>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</si>
  <si>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</si>
  <si>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</si>
  <si>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</si>
  <si>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</si>
  <si>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</si>
  <si>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</si>
  <si>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</si>
  <si>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</si>
  <si>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</si>
  <si>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</si>
  <si>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</si>
  <si>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</si>
  <si>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</si>
  <si>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</si>
  <si>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</si>
  <si>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</si>
  <si>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</si>
  <si>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</si>
  <si>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</si>
  <si>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</si>
  <si>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</si>
  <si>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</si>
  <si>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</si>
  <si>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</si>
  <si>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</si>
  <si>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</si>
  <si>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</si>
  <si>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</si>
  <si>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</si>
  <si>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</si>
  <si>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</si>
  <si>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</si>
  <si>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</si>
  <si>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</si>
  <si>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</si>
  <si>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</si>
  <si>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</si>
  <si>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</si>
  <si>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</si>
  <si>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</si>
  <si>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</si>
  <si>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</si>
  <si>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</si>
  <si>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</si>
  <si>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</si>
  <si>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</si>
  <si>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</si>
  <si>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</si>
  <si>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</si>
  <si>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</si>
  <si>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</si>
  <si>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</si>
  <si>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</si>
  <si>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</si>
  <si>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</si>
  <si>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</si>
  <si>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</si>
  <si>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</si>
  <si>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</si>
  <si>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</si>
  <si>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</si>
  <si>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</si>
  <si>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</si>
  <si>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</si>
  <si>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</si>
  <si>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</si>
  <si>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</si>
  <si>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</si>
  <si>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</si>
  <si>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</si>
  <si>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</si>
  <si>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</si>
  <si>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</si>
  <si>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</si>
  <si>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</si>
  <si>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</si>
  <si>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</si>
  <si>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</si>
  <si>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</si>
  <si>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</si>
  <si>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</si>
  <si>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</si>
  <si>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</si>
  <si>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</si>
  <si>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</si>
  <si>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</si>
  <si>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</si>
  <si>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</si>
  <si>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</si>
  <si>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</si>
  <si>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</si>
  <si>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</si>
  <si>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</si>
  <si>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</si>
  <si>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</si>
  <si>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</si>
  <si>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</si>
  <si>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</si>
  <si>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</si>
  <si>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</si>
  <si>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</si>
  <si>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</si>
  <si>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</si>
  <si>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</si>
  <si>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</si>
  <si>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</si>
  <si>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</si>
  <si>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</si>
  <si>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</si>
  <si>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</si>
  <si>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</si>
  <si>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</si>
  <si>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</si>
  <si>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</si>
  <si>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</si>
  <si>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</si>
  <si>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</si>
  <si>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</si>
  <si>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</si>
  <si>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</si>
  <si>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</si>
  <si>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</si>
  <si>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</si>
  <si>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</si>
  <si>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</si>
  <si>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</si>
  <si>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</si>
  <si>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</si>
  <si>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</si>
  <si>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</si>
  <si>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</si>
  <si>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</si>
  <si>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</si>
  <si>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</si>
  <si>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</si>
  <si>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</si>
  <si>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</si>
  <si>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</si>
  <si>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</si>
  <si>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</si>
  <si>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</si>
  <si>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</si>
  <si>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</si>
  <si>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</si>
  <si>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</si>
  <si>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</si>
  <si>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</si>
  <si>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</si>
  <si>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</si>
  <si>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</si>
  <si>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</si>
  <si>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</si>
  <si>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</si>
  <si>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</si>
  <si>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</si>
  <si>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</si>
  <si>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</si>
  <si>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</si>
  <si>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</si>
  <si>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</si>
  <si>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</si>
  <si>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</si>
  <si>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</si>
  <si>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</si>
  <si>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</si>
  <si>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</si>
  <si>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</si>
  <si>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</si>
  <si>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</si>
  <si>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</si>
  <si>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</si>
  <si>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</si>
  <si>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</si>
  <si>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</si>
  <si>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</si>
  <si>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</si>
  <si>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</si>
  <si>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</si>
  <si>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</si>
  <si>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</si>
  <si>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</si>
  <si>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</si>
  <si>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</si>
  <si>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</si>
  <si>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</si>
  <si>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</si>
  <si>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</si>
  <si>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</si>
  <si>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</si>
  <si>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</si>
  <si>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</si>
  <si>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</si>
  <si>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</si>
  <si>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</si>
  <si>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</si>
  <si>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</si>
  <si>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</si>
  <si>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</si>
  <si>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</si>
  <si>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</si>
  <si>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</si>
  <si>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</si>
  <si>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</si>
  <si>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</si>
  <si>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</si>
  <si>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</si>
  <si>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</si>
  <si>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</si>
  <si>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</si>
  <si>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</si>
  <si>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</si>
  <si>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</si>
  <si>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</si>
  <si>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</si>
  <si>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</si>
  <si>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</si>
  <si>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</si>
  <si>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</si>
  <si>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</si>
  <si>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</si>
  <si>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</si>
  <si>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</si>
  <si>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</si>
  <si>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</si>
  <si>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</si>
  <si>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</si>
  <si>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</si>
  <si>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</si>
  <si>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</si>
  <si>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</si>
  <si>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</si>
  <si>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</si>
  <si>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</si>
  <si>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</si>
  <si>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</si>
  <si>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</si>
  <si>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</si>
  <si>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</si>
  <si>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</si>
  <si>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</si>
  <si>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</si>
  <si>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</si>
  <si>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</si>
  <si>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</si>
  <si>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</si>
  <si>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</si>
  <si>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</si>
  <si>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</si>
  <si>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</si>
  <si>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</si>
  <si>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</si>
  <si>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</si>
  <si>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</si>
  <si>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</si>
  <si>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</si>
  <si>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</si>
  <si>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</si>
  <si>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</si>
  <si>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</si>
  <si>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</si>
  <si>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</si>
  <si>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</si>
  <si>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</si>
  <si>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</si>
  <si>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</si>
  <si>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</si>
  <si>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</si>
  <si>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</si>
  <si>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</si>
  <si>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</si>
  <si>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</si>
  <si>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</si>
  <si>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</si>
  <si>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</si>
  <si>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</si>
  <si>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</si>
  <si>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</si>
  <si>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</si>
  <si>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</si>
  <si>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</si>
  <si>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</si>
  <si>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</si>
  <si>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</si>
  <si>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</si>
  <si>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</si>
  <si>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</si>
  <si>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</si>
  <si>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</si>
  <si>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</si>
  <si>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</si>
  <si>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</si>
  <si>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</si>
  <si>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</si>
  <si>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</si>
  <si>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</si>
  <si>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</si>
  <si>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</si>
  <si>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</si>
  <si>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</si>
  <si>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</si>
  <si>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</si>
  <si>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</si>
  <si>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</si>
  <si>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</si>
  <si>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</si>
  <si>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</si>
  <si>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</si>
  <si>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</si>
  <si>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</si>
  <si>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</si>
  <si>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</si>
  <si>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</si>
  <si>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</si>
  <si>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</si>
  <si>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</si>
  <si>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</si>
  <si>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</si>
  <si>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</si>
  <si>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</si>
  <si>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</si>
  <si>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</si>
  <si>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</si>
  <si>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</si>
  <si>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</si>
  <si>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</si>
  <si>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</si>
  <si>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</si>
  <si>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</si>
  <si>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</si>
  <si>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</si>
  <si>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</si>
  <si>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</si>
  <si>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</si>
  <si>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</si>
  <si>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</si>
  <si>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</si>
  <si>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</si>
  <si>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</si>
  <si>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</si>
  <si>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</si>
  <si>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</si>
  <si>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</si>
  <si>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</si>
  <si>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</si>
  <si>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</si>
  <si>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</si>
  <si>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</si>
  <si>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</si>
  <si>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</si>
  <si>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</si>
  <si>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</si>
  <si>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</si>
  <si>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</si>
  <si>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</si>
  <si>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</si>
  <si>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</si>
  <si>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</si>
  <si>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</si>
  <si>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</si>
  <si>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</si>
  <si>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</si>
  <si>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</si>
  <si>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</si>
  <si>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</si>
  <si>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</si>
  <si>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</si>
  <si>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</si>
  <si>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</si>
  <si>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</si>
  <si>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</si>
  <si>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</si>
  <si>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</si>
  <si>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</si>
  <si>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</si>
  <si>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</si>
  <si>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</si>
  <si>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</si>
  <si>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</si>
  <si>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</si>
  <si>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</si>
  <si>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</si>
  <si>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</si>
  <si>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</si>
  <si>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</si>
  <si>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</si>
  <si>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</si>
  <si>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</si>
  <si>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</si>
  <si>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</si>
  <si>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</si>
  <si>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</si>
  <si>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</si>
  <si>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</si>
  <si>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</si>
  <si>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</si>
  <si>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</si>
  <si>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</si>
  <si>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</si>
  <si>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</si>
  <si>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</si>
  <si>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</si>
  <si>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</si>
  <si>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</si>
  <si>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</si>
  <si>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</si>
  <si>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</si>
  <si>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</si>
  <si>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</si>
  <si>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</si>
  <si>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</si>
  <si>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</si>
  <si>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</si>
  <si>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</si>
  <si>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</si>
  <si>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</si>
  <si>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</si>
  <si>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</si>
  <si>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</si>
  <si>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</si>
  <si>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</si>
  <si>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</si>
  <si>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</si>
  <si>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</si>
  <si>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</si>
  <si>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</si>
  <si>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</si>
  <si>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</si>
  <si>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</si>
  <si>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</si>
  <si>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</si>
  <si>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</si>
  <si>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</si>
  <si>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</si>
  <si>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</si>
  <si>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</si>
  <si>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</si>
  <si>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</si>
  <si>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</si>
  <si>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</si>
  <si>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</si>
  <si>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</si>
  <si>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</si>
  <si>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</si>
  <si>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</si>
  <si>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</si>
  <si>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</si>
  <si>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</si>
  <si>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</si>
  <si>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</si>
  <si>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</si>
  <si>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</si>
  <si>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</si>
  <si>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</si>
  <si>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</si>
  <si>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</si>
  <si>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</si>
  <si>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</si>
  <si>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</si>
  <si>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</si>
  <si>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</si>
  <si>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</si>
  <si>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</si>
  <si>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</si>
  <si>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</si>
  <si>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</si>
  <si>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</si>
  <si>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</si>
  <si>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</si>
  <si>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</si>
  <si>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</si>
  <si>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</si>
  <si>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</si>
  <si>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</si>
  <si>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</si>
  <si>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</si>
  <si>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</si>
  <si>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</si>
  <si>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</si>
  <si>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</si>
  <si>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</si>
  <si>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</si>
  <si>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</si>
  <si>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</si>
  <si>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</si>
  <si>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</si>
  <si>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</si>
  <si>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</si>
  <si>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</si>
  <si>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</si>
  <si>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</si>
  <si>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</si>
  <si>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</si>
  <si>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</si>
  <si>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</si>
  <si>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</si>
  <si>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</si>
  <si>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</si>
  <si>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</si>
  <si>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</si>
  <si>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</si>
  <si>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</si>
  <si>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</si>
  <si>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</si>
  <si>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</si>
  <si>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</si>
  <si>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</si>
  <si>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</si>
  <si>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</si>
  <si>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</si>
  <si>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</si>
  <si>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</si>
  <si>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</si>
  <si>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</si>
  <si>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</si>
  <si>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</si>
  <si>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</si>
  <si>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</si>
  <si>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</si>
  <si>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</si>
  <si>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</si>
  <si>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</si>
  <si>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</si>
  <si>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</si>
  <si>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</si>
  <si>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</si>
  <si>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</si>
  <si>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</si>
  <si>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</si>
  <si>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</si>
  <si>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</si>
  <si>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</si>
  <si>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</si>
  <si>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</si>
  <si>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</si>
  <si>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</si>
  <si>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</si>
  <si>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</si>
  <si>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</si>
  <si>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</si>
  <si>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</si>
  <si>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</si>
  <si>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</si>
  <si>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</si>
  <si>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</si>
  <si>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</si>
  <si>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</si>
  <si>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</si>
  <si>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</si>
  <si>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</si>
  <si>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</si>
  <si>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</si>
  <si>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</si>
  <si>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</si>
  <si>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</si>
  <si>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</si>
  <si>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</si>
  <si>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</si>
  <si>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</si>
  <si>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</si>
  <si>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</si>
  <si>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</si>
  <si>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</si>
  <si>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</si>
  <si>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</si>
  <si>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</si>
  <si>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</si>
  <si>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</si>
  <si>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</si>
  <si>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</si>
  <si>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</si>
  <si>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</si>
  <si>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</si>
  <si>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</si>
  <si>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</si>
  <si>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</si>
  <si>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</si>
  <si>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</si>
  <si>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</si>
  <si>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</si>
  <si>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</si>
  <si>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</si>
  <si>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</si>
  <si>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</si>
  <si>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</si>
  <si>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</si>
  <si>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</si>
  <si>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</si>
  <si>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</si>
  <si>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</si>
  <si>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</si>
  <si>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</si>
  <si>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</si>
  <si>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</si>
  <si>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</si>
  <si>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</si>
  <si>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</si>
  <si>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</si>
  <si>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</si>
  <si>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</si>
  <si>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</si>
  <si>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</si>
  <si>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</si>
  <si>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</si>
  <si>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</si>
  <si>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</si>
  <si>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</si>
  <si>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</si>
  <si>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</si>
  <si>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</si>
  <si>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</si>
  <si>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</si>
  <si>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</si>
  <si>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</si>
  <si>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</si>
  <si>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</si>
  <si>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</si>
  <si>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</si>
  <si>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</si>
  <si>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</si>
  <si>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</si>
  <si>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</si>
  <si>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</si>
  <si>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</si>
  <si>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</si>
  <si>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</si>
  <si>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</si>
  <si>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</si>
  <si>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</si>
  <si>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</si>
  <si>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</si>
  <si>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</si>
  <si>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</si>
  <si>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</si>
  <si>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</si>
  <si>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</si>
  <si>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</si>
  <si>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</si>
  <si>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</si>
  <si>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</si>
  <si>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</si>
  <si>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</si>
  <si>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</si>
  <si>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</si>
  <si>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</si>
  <si>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</si>
  <si>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</si>
  <si>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</si>
  <si>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</si>
  <si>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</si>
  <si>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</si>
  <si>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</si>
  <si>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</si>
  <si>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</si>
  <si>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</si>
  <si>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</si>
  <si>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</si>
  <si>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</si>
  <si>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</si>
  <si>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</si>
  <si>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</si>
  <si>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</si>
  <si>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</si>
  <si>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</si>
  <si>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</si>
  <si>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</si>
  <si>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</si>
  <si>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</si>
  <si>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</si>
  <si>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</si>
  <si>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</si>
  <si>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</si>
  <si>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</si>
  <si>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</si>
  <si>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</si>
  <si>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</si>
  <si>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</si>
  <si>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</si>
  <si>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</si>
  <si>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</si>
  <si>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</si>
  <si>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</si>
  <si>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</si>
  <si>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</si>
  <si>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</si>
  <si>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</si>
  <si>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</si>
  <si>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</si>
  <si>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</si>
  <si>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</si>
  <si>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</si>
  <si>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</si>
  <si>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</si>
  <si>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</si>
  <si>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</si>
  <si>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</si>
  <si>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</si>
  <si>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</si>
  <si>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</si>
  <si>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</si>
  <si>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</si>
  <si>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</si>
  <si>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</si>
  <si>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</si>
  <si>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</si>
  <si>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</si>
  <si>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</si>
  <si>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</si>
  <si>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</si>
  <si>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</si>
  <si>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</si>
  <si>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</si>
  <si>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</si>
  <si>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</si>
  <si>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</si>
  <si>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</si>
  <si>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</si>
  <si>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</si>
  <si>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</si>
  <si>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</si>
  <si>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</si>
  <si>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</si>
  <si>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</si>
  <si>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</si>
  <si>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</si>
  <si>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</si>
  <si>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</si>
  <si>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</si>
  <si>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</si>
  <si>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</si>
  <si>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</si>
  <si>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</si>
  <si>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</si>
  <si>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</si>
  <si>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</si>
  <si>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</si>
  <si>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</si>
  <si>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</si>
  <si>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</si>
  <si>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</si>
  <si>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</si>
  <si>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</si>
  <si>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</si>
  <si>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</si>
  <si>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</si>
  <si>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</si>
  <si>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</si>
  <si>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</si>
  <si>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</si>
  <si>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</si>
  <si>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</si>
  <si>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</si>
  <si>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</si>
  <si>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</si>
  <si>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</si>
  <si>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</si>
  <si>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</si>
  <si>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</si>
  <si>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</si>
  <si>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</si>
  <si>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</si>
  <si>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</si>
  <si>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</si>
  <si>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</si>
  <si>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</si>
  <si>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</si>
  <si>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</si>
  <si>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</si>
  <si>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</si>
  <si>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</si>
  <si>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</si>
  <si>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</si>
  <si>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</si>
  <si>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</si>
  <si>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</si>
  <si>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</si>
  <si>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</si>
  <si>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</si>
  <si>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</si>
  <si>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</si>
  <si>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</si>
  <si>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</si>
  <si>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</si>
  <si>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</si>
  <si>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</si>
  <si>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</si>
  <si>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</si>
  <si>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</si>
  <si>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</si>
  <si>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</si>
  <si>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</si>
  <si>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</si>
  <si>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</si>
  <si>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</si>
  <si>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</si>
  <si>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</si>
  <si>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</si>
  <si>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</si>
  <si>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</si>
  <si>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</si>
  <si>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</si>
  <si>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</si>
  <si>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</si>
  <si>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</si>
  <si>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</si>
  <si>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</si>
  <si>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</si>
  <si>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</si>
  <si>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</si>
  <si>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</si>
  <si>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</si>
  <si>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</si>
  <si>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</si>
  <si>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</si>
  <si>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</si>
  <si>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</si>
  <si>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</si>
  <si>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</si>
  <si>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</si>
  <si>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</si>
  <si>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</si>
  <si>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</si>
  <si>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</si>
  <si>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</si>
  <si>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</si>
  <si>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</si>
  <si>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</si>
  <si>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</si>
  <si>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</si>
  <si>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</si>
  <si>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</si>
  <si>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</si>
  <si>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</si>
  <si>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</si>
  <si>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</si>
  <si>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</si>
  <si>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</si>
  <si>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</si>
  <si>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</si>
  <si>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</si>
  <si>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</si>
  <si>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</si>
  <si>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</si>
  <si>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</si>
  <si>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</si>
  <si>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</si>
  <si>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</si>
  <si>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</si>
  <si>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</si>
  <si>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</si>
  <si>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</si>
  <si>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</si>
  <si>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</si>
  <si>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</si>
  <si>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</si>
  <si>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</si>
  <si>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</si>
  <si>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</si>
  <si>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</si>
  <si>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</si>
  <si>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</si>
  <si>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</si>
  <si>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</si>
  <si>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</si>
  <si>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</si>
  <si>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</si>
  <si>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</si>
  <si>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</si>
  <si>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</si>
  <si>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</si>
  <si>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</si>
  <si>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</si>
  <si>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</si>
  <si>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</si>
  <si>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</si>
  <si>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</si>
  <si>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</si>
  <si>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</si>
  <si>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</si>
  <si>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</si>
  <si>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</si>
  <si>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</si>
  <si>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</si>
  <si>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</si>
  <si>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</si>
  <si>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</si>
  <si>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</si>
  <si>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</si>
  <si>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</si>
  <si>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</si>
  <si>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</si>
  <si>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</si>
  <si>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</si>
  <si>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</si>
  <si>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</si>
  <si>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</si>
  <si>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</si>
  <si>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</si>
  <si>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</si>
  <si>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</si>
  <si>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</si>
  <si>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</si>
  <si>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</si>
  <si>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</si>
  <si>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</si>
  <si>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</si>
  <si>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</si>
  <si>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</si>
  <si>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</si>
  <si>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</si>
  <si>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</si>
  <si>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</si>
  <si>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</si>
  <si>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</si>
  <si>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</si>
  <si>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</si>
  <si>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</si>
  <si>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</si>
  <si>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</si>
  <si>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</si>
  <si>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</si>
  <si>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</si>
  <si>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</si>
  <si>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</si>
  <si>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</si>
  <si>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</si>
  <si>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</si>
  <si>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</si>
  <si>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</si>
  <si>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</si>
  <si>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</si>
  <si>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</si>
  <si>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</si>
  <si>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</si>
  <si>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</si>
  <si>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</si>
  <si>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</si>
  <si>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</si>
  <si>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</si>
  <si>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</si>
  <si>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</si>
  <si>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</si>
  <si>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</si>
  <si>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</si>
  <si>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</si>
  <si>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</si>
  <si>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</si>
  <si>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</si>
  <si>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</si>
  <si>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</si>
  <si>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</si>
  <si>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</si>
  <si>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</si>
  <si>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</si>
  <si>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</si>
  <si>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</si>
  <si>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</si>
  <si>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</si>
  <si>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</si>
  <si>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</si>
  <si>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</si>
  <si>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</si>
  <si>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</si>
  <si>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</si>
  <si>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</si>
  <si>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</si>
  <si>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</si>
  <si>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</si>
  <si>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</si>
  <si>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</si>
  <si>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</si>
  <si>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</si>
  <si>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</si>
  <si>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</si>
  <si>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</si>
  <si>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</si>
  <si>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</si>
  <si>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</si>
  <si>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</si>
  <si>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</si>
  <si>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</si>
  <si>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</si>
  <si>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</si>
  <si>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</si>
  <si>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</si>
  <si>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</si>
  <si>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</si>
  <si>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</si>
  <si>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</si>
  <si>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</si>
  <si>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</si>
  <si>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</si>
  <si>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</si>
  <si>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</si>
  <si>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</si>
  <si>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</si>
  <si>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</si>
  <si>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</si>
  <si>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</si>
  <si>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</si>
  <si>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</si>
  <si>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</si>
  <si>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</si>
  <si>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</si>
  <si>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</si>
  <si>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</si>
  <si>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</si>
  <si>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</si>
  <si>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</si>
  <si>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</si>
  <si>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</si>
  <si>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</si>
  <si>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</si>
  <si>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</si>
  <si>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</si>
  <si>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</si>
  <si>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</si>
  <si>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</si>
  <si>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</si>
  <si>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</si>
  <si>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</si>
  <si>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</si>
  <si>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</si>
  <si>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</si>
  <si>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</si>
  <si>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</si>
  <si>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</si>
  <si>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</si>
  <si>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</si>
  <si>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</si>
  <si>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</si>
  <si>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</si>
  <si>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</si>
  <si>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</si>
  <si>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</si>
  <si>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</si>
  <si>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</si>
  <si>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</si>
  <si>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</si>
  <si>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</si>
  <si>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</si>
  <si>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</si>
  <si>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</si>
  <si>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</si>
  <si>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</si>
  <si>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</si>
  <si>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</si>
  <si>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</si>
  <si>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</si>
  <si>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</si>
  <si>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</si>
  <si>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</si>
  <si>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</si>
  <si>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</si>
  <si>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</si>
  <si>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</si>
  <si>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</si>
  <si>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</si>
  <si>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</si>
  <si>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</si>
  <si>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</si>
  <si>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</si>
  <si>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</si>
  <si>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</si>
  <si>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</si>
  <si>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</si>
  <si>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</si>
  <si>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</si>
  <si>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</si>
  <si>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</si>
  <si>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</si>
  <si>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</si>
  <si>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</si>
  <si>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</si>
  <si>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</si>
  <si>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</si>
  <si>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</si>
  <si>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</si>
  <si>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</si>
  <si>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</si>
  <si>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</si>
  <si>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</si>
  <si>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</si>
  <si>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</si>
  <si>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</si>
  <si>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</si>
  <si>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</si>
  <si>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</si>
  <si>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</si>
  <si>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</si>
  <si>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</si>
  <si>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</si>
  <si>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</si>
  <si>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</si>
  <si>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</si>
  <si>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</si>
  <si>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</si>
  <si>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</si>
  <si>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</si>
  <si>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</si>
  <si>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</si>
  <si>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</si>
  <si>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</si>
  <si>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</si>
  <si>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</si>
  <si>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</si>
  <si>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</si>
  <si>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</si>
  <si>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</si>
  <si>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</si>
  <si>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</si>
  <si>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</si>
  <si>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</si>
  <si>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</si>
  <si>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</si>
  <si>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</si>
  <si>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</si>
  <si>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</si>
  <si>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</si>
  <si>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</si>
  <si>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</si>
  <si>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</si>
  <si>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</si>
  <si>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</si>
  <si>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</si>
  <si>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</si>
  <si>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</si>
  <si>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</si>
  <si>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</si>
  <si>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</si>
  <si>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</si>
  <si>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</si>
  <si>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</si>
  <si>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</si>
  <si>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</si>
  <si>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</si>
  <si>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</si>
  <si>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</si>
  <si>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</si>
  <si>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</si>
  <si>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</si>
  <si>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</si>
  <si>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</si>
  <si>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</si>
  <si>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</si>
  <si>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</si>
  <si>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</si>
  <si>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</si>
  <si>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</si>
  <si>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</si>
  <si>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</si>
  <si>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</si>
  <si>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</si>
  <si>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</si>
  <si>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</si>
  <si>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</si>
  <si>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</si>
  <si>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</si>
  <si>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</si>
  <si>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</si>
  <si>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</si>
  <si>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</si>
  <si>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</si>
  <si>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</si>
  <si>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</si>
  <si>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</si>
  <si>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</si>
  <si>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</si>
  <si>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</si>
  <si>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</si>
  <si>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</si>
  <si>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</si>
  <si>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</si>
  <si>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</si>
  <si>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</si>
  <si>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</si>
  <si>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</si>
  <si>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</si>
  <si>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</si>
  <si>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</si>
  <si>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</si>
  <si>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</si>
  <si>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</si>
  <si>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</si>
  <si>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</si>
  <si>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</si>
  <si>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</si>
  <si>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</si>
  <si>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</si>
  <si>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</si>
  <si>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</si>
  <si>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</si>
  <si>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</si>
  <si>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</si>
  <si>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</si>
  <si>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</si>
  <si>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</si>
  <si>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</si>
  <si>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</si>
  <si>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</si>
  <si>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</si>
  <si>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</si>
  <si>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</si>
  <si>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</si>
  <si>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</si>
  <si>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</si>
  <si>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</si>
  <si>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</si>
  <si>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</si>
  <si>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</si>
  <si>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</si>
  <si>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</si>
  <si>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</si>
  <si>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</si>
  <si>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</si>
  <si>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</si>
  <si>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</si>
  <si>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</si>
  <si>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</si>
  <si>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</si>
  <si>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</si>
  <si>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</si>
  <si>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</si>
  <si>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</si>
  <si>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</si>
  <si>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</si>
  <si>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</si>
  <si>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</si>
  <si>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</si>
  <si>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</si>
  <si>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</si>
  <si>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</si>
  <si>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</si>
  <si>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</si>
  <si>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</si>
  <si>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</si>
  <si>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</si>
  <si>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</si>
  <si>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</si>
  <si>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</si>
  <si>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</si>
  <si>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</si>
  <si>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</si>
  <si>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</si>
  <si>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</si>
  <si>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</si>
  <si>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</si>
  <si>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</si>
  <si>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</si>
  <si>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</si>
  <si>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</si>
  <si>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</si>
  <si>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</si>
  <si>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</si>
  <si>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</si>
  <si>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</si>
  <si>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</si>
  <si>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</si>
  <si>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</si>
  <si>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</si>
  <si>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</si>
  <si>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</si>
  <si>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</si>
  <si>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</si>
  <si>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</si>
  <si>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</si>
  <si>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</si>
  <si>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</si>
  <si>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</si>
  <si>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</si>
  <si>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</si>
  <si>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</si>
  <si>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</si>
  <si>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</si>
  <si>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</si>
  <si>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</si>
  <si>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</si>
  <si>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</si>
  <si>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</si>
  <si>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</si>
  <si>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</si>
  <si>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</si>
  <si>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</si>
  <si>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</si>
  <si>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</si>
  <si>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</si>
  <si>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</si>
  <si>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</si>
  <si>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</si>
  <si>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</si>
  <si>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</si>
  <si>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</si>
  <si>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</si>
  <si>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</si>
  <si>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</si>
  <si>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</si>
  <si>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</si>
  <si>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</si>
  <si>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</si>
  <si>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</si>
  <si>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</si>
  <si>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</si>
  <si>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</si>
  <si>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</si>
  <si>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</si>
  <si>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</si>
  <si>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</si>
  <si>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</si>
  <si>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</si>
  <si>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</si>
  <si>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</si>
  <si>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</si>
  <si>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</si>
  <si>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</si>
  <si>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</si>
  <si>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</si>
  <si>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</si>
  <si>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</si>
  <si>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</si>
  <si>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</si>
  <si>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</si>
  <si>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</si>
  <si>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</si>
  <si>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</si>
  <si>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</si>
  <si>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</si>
  <si>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</si>
  <si>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</si>
  <si>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</si>
  <si>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</si>
  <si>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</si>
  <si>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</si>
  <si>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</si>
  <si>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</si>
  <si>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</si>
  <si>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</si>
  <si>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</si>
  <si>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</si>
  <si>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</si>
  <si>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</si>
  <si>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</si>
  <si>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</si>
  <si>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</si>
  <si>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</si>
  <si>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</si>
  <si>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</si>
  <si>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</si>
  <si>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</si>
  <si>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</si>
  <si>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</si>
  <si>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</si>
  <si>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</si>
  <si>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</si>
  <si>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</si>
  <si>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</si>
  <si>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</si>
  <si>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</si>
  <si>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</si>
  <si>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</si>
  <si>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</si>
  <si>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</si>
  <si>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</si>
  <si>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</si>
  <si>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</si>
  <si>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</si>
  <si>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</si>
  <si>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</si>
  <si>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</si>
  <si>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</si>
  <si>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</si>
  <si>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</si>
  <si>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</si>
  <si>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</si>
  <si>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</si>
  <si>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</si>
  <si>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</si>
  <si>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</si>
  <si>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</si>
  <si>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</si>
  <si>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</si>
  <si>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</si>
  <si>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</si>
  <si>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</si>
  <si>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</si>
  <si>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</si>
  <si>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</si>
  <si>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</si>
  <si>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</si>
  <si>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</si>
  <si>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</si>
  <si>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</si>
  <si>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</si>
  <si>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</si>
  <si>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</si>
  <si>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</si>
  <si>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</si>
  <si>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</si>
  <si>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</si>
  <si>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</si>
  <si>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</si>
  <si>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</si>
  <si>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</si>
  <si>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</si>
  <si>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</si>
  <si>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</si>
  <si>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</si>
  <si>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</si>
  <si>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</si>
  <si>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</si>
  <si>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</si>
  <si>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</si>
  <si>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</si>
  <si>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</si>
  <si>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</si>
  <si>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</si>
  <si>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</si>
  <si>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</si>
  <si>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</si>
  <si>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</si>
  <si>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</si>
  <si>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</si>
  <si>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</si>
  <si>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</si>
  <si>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</si>
  <si>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</si>
  <si>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</si>
  <si>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</si>
  <si>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</si>
  <si>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</si>
  <si>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</si>
  <si>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</si>
  <si>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</si>
  <si>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</si>
  <si>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</si>
  <si>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</si>
  <si>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</si>
  <si>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</si>
  <si>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</si>
  <si>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</si>
  <si>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</si>
  <si>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</si>
  <si>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</si>
  <si>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</si>
  <si>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</si>
  <si>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</si>
  <si>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</si>
  <si>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</si>
  <si>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</si>
  <si>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</si>
  <si>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</si>
  <si>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</si>
  <si>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</si>
  <si>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</si>
  <si>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</si>
  <si>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</si>
  <si>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</si>
  <si>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</si>
  <si>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</si>
  <si>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</si>
  <si>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</si>
  <si>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</si>
  <si>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</si>
  <si>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</si>
  <si>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</si>
  <si>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</si>
  <si>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</si>
  <si>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</si>
  <si>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</si>
  <si>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</si>
  <si>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</si>
  <si>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</si>
  <si>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</si>
  <si>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</si>
  <si>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</si>
  <si>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</si>
  <si>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</si>
  <si>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</si>
  <si>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</si>
  <si>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</si>
  <si>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</si>
  <si>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</si>
  <si>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</si>
  <si>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</si>
  <si>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</si>
  <si>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</si>
  <si>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</si>
  <si>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</si>
  <si>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</si>
  <si>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</si>
  <si>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</si>
  <si>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</si>
  <si>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</si>
  <si>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</si>
  <si>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</si>
  <si>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</si>
  <si>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</si>
  <si>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</si>
  <si>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</si>
  <si>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</si>
  <si>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</si>
  <si>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</si>
  <si>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</si>
  <si>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</si>
  <si>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</si>
  <si>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</si>
  <si>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</si>
  <si>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</si>
  <si>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</si>
  <si>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</si>
  <si>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</si>
  <si>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</si>
  <si>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</si>
  <si>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</si>
  <si>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</si>
  <si>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</si>
  <si>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</si>
  <si>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</si>
  <si>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</si>
  <si>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</si>
  <si>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</si>
  <si>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</si>
  <si>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</si>
  <si>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</si>
  <si>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</si>
  <si>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</si>
  <si>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</si>
  <si>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</si>
  <si>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</si>
  <si>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</si>
  <si>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</si>
  <si>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</si>
  <si>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</si>
  <si>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</si>
  <si>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</si>
  <si>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</si>
  <si>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</si>
  <si>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</si>
  <si>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</si>
  <si>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</si>
  <si>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</si>
  <si>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</si>
  <si>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</si>
  <si>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</si>
  <si>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</si>
  <si>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</si>
  <si>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</si>
  <si>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</si>
  <si>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</si>
  <si>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</si>
  <si>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</si>
  <si>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</si>
  <si>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</si>
  <si>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</si>
  <si>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</si>
  <si>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</si>
  <si>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</si>
  <si>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</si>
  <si>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</si>
  <si>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</si>
  <si>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</si>
  <si>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</si>
  <si>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</si>
  <si>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</si>
  <si>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</si>
  <si>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</si>
  <si>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</si>
  <si>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</si>
  <si>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</si>
  <si>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</si>
  <si>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</si>
  <si>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</si>
  <si>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</si>
  <si>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</si>
  <si>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</si>
  <si>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</si>
  <si>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</si>
  <si>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</si>
  <si>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</si>
  <si>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</si>
  <si>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</si>
  <si>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</si>
  <si>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</si>
  <si>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</si>
  <si>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</si>
  <si>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</si>
  <si>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</si>
  <si>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</si>
  <si>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</si>
  <si>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</si>
  <si>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</si>
  <si>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</si>
  <si>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</si>
  <si>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</si>
  <si>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</si>
  <si>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</si>
  <si>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</si>
  <si>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</si>
  <si>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</si>
  <si>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</si>
  <si>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</si>
  <si>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</si>
  <si>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</si>
  <si>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</si>
  <si>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</si>
  <si>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</si>
  <si>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</si>
  <si>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</si>
  <si>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</si>
  <si>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</si>
  <si>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</si>
  <si>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</si>
  <si>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</si>
  <si>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</si>
  <si>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</si>
  <si>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</si>
  <si>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</si>
  <si>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</si>
  <si>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</si>
  <si>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</si>
  <si>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</si>
  <si>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</si>
  <si>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</si>
  <si>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</si>
  <si>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</si>
  <si>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</si>
  <si>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</si>
  <si>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</si>
  <si>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</si>
  <si>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</si>
  <si>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</si>
  <si>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</si>
  <si>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</si>
  <si>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</si>
  <si>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</si>
  <si>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</si>
  <si>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</si>
  <si>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</si>
  <si>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</si>
  <si>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</si>
  <si>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</si>
  <si>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</si>
  <si>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</si>
  <si>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</si>
  <si>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</si>
  <si>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</si>
  <si>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</si>
  <si>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</si>
  <si>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</si>
  <si>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</si>
  <si>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</si>
  <si>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</si>
  <si>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</si>
  <si>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</si>
  <si>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</si>
  <si>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</si>
  <si>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</si>
  <si>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</si>
  <si>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</si>
  <si>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</si>
  <si>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</si>
  <si>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</si>
  <si>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</si>
  <si>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</si>
  <si>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</si>
  <si>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</si>
  <si>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</si>
  <si>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</si>
  <si>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</si>
  <si>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</si>
  <si>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</si>
  <si>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</si>
  <si>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</si>
  <si>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</si>
  <si>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</si>
  <si>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</si>
  <si>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</si>
  <si>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</si>
  <si>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</si>
  <si>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</si>
  <si>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</si>
  <si>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</si>
  <si>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</si>
  <si>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</si>
  <si>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</si>
  <si>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</si>
  <si>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</si>
  <si>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</si>
  <si>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</si>
  <si>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</si>
  <si>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</si>
  <si>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</si>
  <si>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</si>
  <si>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</si>
  <si>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</si>
  <si>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</si>
  <si>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</si>
  <si>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</si>
  <si>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</si>
  <si>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</si>
  <si>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</si>
  <si>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</si>
  <si>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</si>
  <si>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</si>
  <si>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</si>
  <si>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</si>
  <si>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</si>
  <si>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</si>
  <si>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</si>
  <si>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</si>
  <si>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</si>
  <si>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</si>
  <si>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</si>
  <si>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</si>
  <si>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</si>
  <si>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</si>
  <si>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</si>
  <si>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</si>
  <si>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</si>
  <si>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</si>
  <si>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</si>
  <si>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</si>
  <si>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</si>
  <si>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</si>
  <si>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</si>
  <si>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</si>
  <si>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</si>
  <si>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</si>
  <si>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</si>
  <si>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</si>
  <si>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</si>
  <si>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</si>
  <si>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</si>
  <si>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</si>
  <si>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</si>
  <si>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</si>
  <si>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</si>
  <si>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</si>
  <si>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</si>
  <si>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</si>
  <si>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</si>
  <si>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</si>
  <si>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</si>
  <si>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</si>
  <si>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</si>
  <si>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</si>
  <si>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</si>
  <si>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</si>
  <si>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</si>
  <si>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</si>
  <si>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</si>
  <si>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</si>
  <si>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</si>
  <si>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</si>
  <si>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</si>
  <si>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</si>
  <si>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</si>
  <si>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</si>
  <si>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</si>
  <si>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</si>
  <si>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</si>
  <si>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</si>
  <si>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</si>
  <si>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</si>
  <si>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</si>
  <si>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</si>
  <si>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</si>
  <si>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</si>
  <si>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</si>
  <si>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</si>
  <si>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</si>
  <si>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</si>
  <si>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</si>
  <si>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</si>
  <si>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</si>
  <si>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</si>
  <si>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</si>
  <si>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</si>
  <si>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</si>
  <si>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</si>
  <si>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</si>
  <si>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</si>
  <si>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</si>
  <si>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</si>
  <si>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</si>
  <si>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</si>
  <si>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</si>
  <si>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</si>
  <si>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</si>
  <si>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</si>
  <si>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</si>
  <si>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</si>
  <si>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</si>
  <si>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</si>
  <si>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</si>
  <si>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</si>
  <si>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</si>
  <si>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</si>
  <si>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</si>
  <si>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</si>
  <si>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</si>
  <si>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</si>
  <si>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</si>
  <si>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</si>
  <si>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</si>
  <si>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</si>
  <si>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</si>
  <si>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</si>
  <si>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</si>
  <si>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</si>
  <si>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</si>
  <si>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</si>
  <si>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</si>
  <si>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</si>
  <si>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</si>
  <si>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</si>
  <si>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</si>
  <si>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</si>
  <si>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</si>
  <si>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</si>
  <si>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</si>
  <si>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</si>
  <si>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</si>
  <si>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</si>
  <si>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</si>
  <si>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</si>
  <si>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</si>
  <si>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</si>
  <si>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</si>
  <si>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</si>
  <si>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</si>
  <si>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</si>
  <si>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</si>
  <si>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</si>
  <si>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</si>
  <si>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</si>
  <si>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</si>
  <si>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</si>
  <si>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</si>
  <si>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</si>
  <si>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</si>
  <si>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</si>
  <si>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</si>
  <si>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</si>
  <si>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</si>
  <si>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</si>
  <si>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</si>
  <si>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</si>
  <si>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</si>
  <si>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</si>
  <si>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</si>
  <si>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</si>
  <si>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</si>
  <si>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</si>
  <si>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</si>
  <si>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</si>
  <si>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</si>
  <si>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</si>
  <si>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</si>
  <si>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</si>
  <si>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</si>
  <si>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</si>
  <si>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</si>
  <si>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</si>
  <si>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</si>
  <si>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</si>
  <si>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</si>
  <si>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</si>
  <si>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</si>
  <si>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</si>
  <si>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</si>
  <si>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</si>
  <si>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</si>
  <si>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</si>
  <si>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</si>
  <si>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</si>
  <si>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</si>
  <si>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</si>
  <si>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</si>
  <si>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</si>
  <si>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</si>
  <si>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</si>
  <si>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</si>
  <si>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</si>
  <si>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</si>
  <si>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</si>
  <si>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</si>
  <si>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</si>
  <si>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</si>
  <si>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</si>
  <si>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</si>
  <si>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</si>
  <si>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</si>
  <si>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</si>
  <si>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</si>
  <si>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</si>
  <si>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</si>
  <si>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</si>
  <si>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</si>
  <si>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</si>
  <si>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</si>
  <si>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</si>
  <si>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</si>
  <si>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</si>
  <si>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</si>
  <si>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</si>
  <si>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</si>
  <si>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</si>
  <si>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</si>
  <si>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</si>
  <si>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</si>
  <si>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</si>
  <si>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</si>
  <si>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</si>
  <si>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</si>
  <si>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</si>
  <si>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</si>
  <si>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</si>
  <si>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</si>
  <si>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</si>
  <si>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</si>
  <si>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</si>
  <si>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</si>
  <si>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</si>
  <si>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</si>
  <si>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</si>
  <si>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</si>
  <si>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</si>
  <si>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</si>
  <si>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</si>
  <si>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</si>
  <si>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</si>
  <si>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</si>
  <si>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</si>
  <si>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</si>
  <si>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</si>
  <si>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</si>
  <si>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</si>
  <si>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</si>
  <si>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</si>
  <si>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</si>
  <si>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</si>
  <si>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</si>
  <si>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</si>
  <si>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</si>
  <si>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</si>
  <si>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</si>
  <si>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</si>
  <si>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</si>
  <si>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</si>
  <si>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</si>
  <si>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</si>
  <si>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</si>
  <si>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</si>
  <si>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</si>
  <si>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</si>
  <si>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</si>
  <si>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</si>
  <si>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</si>
  <si>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</si>
  <si>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</si>
  <si>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</si>
  <si>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</si>
  <si>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</si>
  <si>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</si>
  <si>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</si>
  <si>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</si>
  <si>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</si>
  <si>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</si>
  <si>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</si>
  <si>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</si>
  <si>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</si>
  <si>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</si>
  <si>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</si>
  <si>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</si>
  <si>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</si>
  <si>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</si>
  <si>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</si>
  <si>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</si>
  <si>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</si>
  <si>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</si>
  <si>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</si>
  <si>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</si>
  <si>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</si>
  <si>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</si>
  <si>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</si>
  <si>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</si>
  <si>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</si>
  <si>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</si>
  <si>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</si>
  <si>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</si>
  <si>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</si>
  <si>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</si>
  <si>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</si>
  <si>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</si>
  <si>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</si>
  <si>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</si>
  <si>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</si>
  <si>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</si>
  <si>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</si>
  <si>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</si>
  <si>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</si>
  <si>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</si>
  <si>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</si>
  <si>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</si>
  <si>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</si>
  <si>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</si>
  <si>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</si>
  <si>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</si>
  <si>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</si>
  <si>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</si>
  <si>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</si>
  <si>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</si>
  <si>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</si>
  <si>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</si>
  <si>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</si>
  <si>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</si>
  <si>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</si>
  <si>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</si>
  <si>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</si>
  <si>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</si>
  <si>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</si>
  <si>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</si>
  <si>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</si>
  <si>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</si>
  <si>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</si>
  <si>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</si>
  <si>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</si>
  <si>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</si>
  <si>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</si>
  <si>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</si>
  <si>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</si>
  <si>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</si>
  <si>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</si>
  <si>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</si>
  <si>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</si>
  <si>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</si>
  <si>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</si>
  <si>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</si>
  <si>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</si>
  <si>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</si>
  <si>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</si>
  <si>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</si>
  <si>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</si>
  <si>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</si>
  <si>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</si>
  <si>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</si>
  <si>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</si>
  <si>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</si>
  <si>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</si>
  <si>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</si>
  <si>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</si>
  <si>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</si>
  <si>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</si>
  <si>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</si>
  <si>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</si>
  <si>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</si>
  <si>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</si>
  <si>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</si>
  <si>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</si>
  <si>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</si>
  <si>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</si>
  <si>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</si>
  <si>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</si>
  <si>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</si>
  <si>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</si>
  <si>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</si>
  <si>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</si>
  <si>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</si>
  <si>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</si>
  <si>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</si>
  <si>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</si>
  <si>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</si>
  <si>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</si>
  <si>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</si>
  <si>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</si>
  <si>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</si>
  <si>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</si>
  <si>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</si>
  <si>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</si>
  <si>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</si>
  <si>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</si>
  <si>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</si>
  <si>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</si>
  <si>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</si>
  <si>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</si>
  <si>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</si>
  <si>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</si>
  <si>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</si>
  <si>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</si>
  <si>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</si>
  <si>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</si>
  <si>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</si>
  <si>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</si>
  <si>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</si>
  <si>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</si>
  <si>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</si>
  <si>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</si>
  <si>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</si>
  <si>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</si>
  <si>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</si>
  <si>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</si>
  <si>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</si>
  <si>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</si>
  <si>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</si>
  <si>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</si>
  <si>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</si>
  <si>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</si>
  <si>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</si>
  <si>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</si>
  <si>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</si>
  <si>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</si>
  <si>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</si>
  <si>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</si>
  <si>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</si>
  <si>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</si>
  <si>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</si>
  <si>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</si>
  <si>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</si>
  <si>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</si>
  <si>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</si>
  <si>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</si>
  <si>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</si>
  <si>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</si>
  <si>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</si>
  <si>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</si>
  <si>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</si>
  <si>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</si>
  <si>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</si>
  <si>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</si>
  <si>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</si>
  <si>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</si>
  <si>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</si>
  <si>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</si>
  <si>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</si>
  <si>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</si>
  <si>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</si>
  <si>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</si>
  <si>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</si>
  <si>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</si>
  <si>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</si>
  <si>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</si>
  <si>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</si>
  <si>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</si>
  <si>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</si>
  <si>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</si>
  <si>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</si>
  <si>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</si>
  <si>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</si>
  <si>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</si>
  <si>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</si>
  <si>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</si>
  <si>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</si>
  <si>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</si>
  <si>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</si>
  <si>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</si>
  <si>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</si>
  <si>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</si>
  <si>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</si>
  <si>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</si>
  <si>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</si>
  <si>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</si>
  <si>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</si>
  <si>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</si>
  <si>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</si>
  <si>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</si>
  <si>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</si>
  <si>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</si>
  <si>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</si>
  <si>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</si>
  <si>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</si>
  <si>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</si>
  <si>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</si>
  <si>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</si>
  <si>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</si>
  <si>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</si>
  <si>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</si>
  <si>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</si>
  <si>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</si>
  <si>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</si>
  <si>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</si>
  <si>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</si>
  <si>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</si>
  <si>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</si>
  <si>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</si>
  <si>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</si>
  <si>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</si>
  <si>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</si>
  <si>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</si>
  <si>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</si>
  <si>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</si>
  <si>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</si>
  <si>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</si>
  <si>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</si>
  <si>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</si>
  <si>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</si>
  <si>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</si>
  <si>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</si>
  <si>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</si>
  <si>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</si>
  <si>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</si>
  <si>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</si>
  <si>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</si>
  <si>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</si>
  <si>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</si>
  <si>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</si>
  <si>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</si>
  <si>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</si>
  <si>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</si>
  <si>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</si>
  <si>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</si>
  <si>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</si>
  <si>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</si>
  <si>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</si>
  <si>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</si>
  <si>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</si>
  <si>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</si>
  <si>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</si>
  <si>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</si>
  <si>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</si>
  <si>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</si>
  <si>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</si>
  <si>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</si>
  <si>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</si>
  <si>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</si>
  <si>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</si>
  <si>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</si>
  <si>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</si>
  <si>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</si>
  <si>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</si>
  <si>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</si>
  <si>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</si>
  <si>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</si>
  <si>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</si>
  <si>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</si>
  <si>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</si>
  <si>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</si>
  <si>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</si>
  <si>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</si>
  <si>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</si>
  <si>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</si>
  <si>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</si>
  <si>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</si>
  <si>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</si>
  <si>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</si>
  <si>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</si>
  <si>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</si>
  <si>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</si>
  <si>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</si>
  <si>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</si>
  <si>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</si>
  <si>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</si>
  <si>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</si>
  <si>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</si>
  <si>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</si>
  <si>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</si>
  <si>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</si>
  <si>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</si>
  <si>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</si>
  <si>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</si>
  <si>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</si>
  <si>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</si>
  <si>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</si>
  <si>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</si>
  <si>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</si>
  <si>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</si>
  <si>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</si>
  <si>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</si>
  <si>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</si>
  <si>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</si>
  <si>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</si>
  <si>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</si>
  <si>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</si>
  <si>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</si>
  <si>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</si>
  <si>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</si>
  <si>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</si>
  <si>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</si>
  <si>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</si>
  <si>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</si>
  <si>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</si>
  <si>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</si>
  <si>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</si>
  <si>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</si>
  <si>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</si>
  <si>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</si>
  <si>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</si>
  <si>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</si>
  <si>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</si>
  <si>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</si>
  <si>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</si>
  <si>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</si>
  <si>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</si>
  <si>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</si>
  <si>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</si>
  <si>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</si>
  <si>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</si>
  <si>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</si>
  <si>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</si>
  <si>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</si>
  <si>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</si>
  <si>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</si>
  <si>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</si>
  <si>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</si>
  <si>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</si>
  <si>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</si>
  <si>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</si>
  <si>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</si>
  <si>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</si>
  <si>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</si>
  <si>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</si>
  <si>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</si>
  <si>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</si>
  <si>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</si>
  <si>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</si>
  <si>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</si>
  <si>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</si>
  <si>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</si>
  <si>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</si>
  <si>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</si>
  <si>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</si>
  <si>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</si>
  <si>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</si>
  <si>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</si>
  <si>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</si>
  <si>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</si>
  <si>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</si>
  <si>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</si>
  <si>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</si>
  <si>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</si>
  <si>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</si>
  <si>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</si>
  <si>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</si>
  <si>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</si>
  <si>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</si>
  <si>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</si>
  <si>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</si>
  <si>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</si>
  <si>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</si>
  <si>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</si>
  <si>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</si>
  <si>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</si>
  <si>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</si>
  <si>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</si>
  <si>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</si>
  <si>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</si>
  <si>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</si>
  <si>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</si>
  <si>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</si>
  <si>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</si>
  <si>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</si>
  <si>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</si>
  <si>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</si>
  <si>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</si>
  <si>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</si>
  <si>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</si>
  <si>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</si>
  <si>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</si>
  <si>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</si>
  <si>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</si>
  <si>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</si>
  <si>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</si>
  <si>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</si>
  <si>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</si>
  <si>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</si>
  <si>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</si>
  <si>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</si>
  <si>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</si>
  <si>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</si>
  <si>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</si>
  <si>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</si>
  <si>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</si>
  <si>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</si>
  <si>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</si>
  <si>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</si>
  <si>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</si>
  <si>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</si>
  <si>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</si>
  <si>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</si>
  <si>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</si>
  <si>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</si>
  <si>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</si>
  <si>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</si>
  <si>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</si>
  <si>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</si>
  <si>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</si>
  <si>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</si>
  <si>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</si>
  <si>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</si>
  <si>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</si>
  <si>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</si>
  <si>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</si>
  <si>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</si>
  <si>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</si>
  <si>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</si>
  <si>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</si>
  <si>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</si>
  <si>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</si>
  <si>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</si>
  <si>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</si>
  <si>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</si>
  <si>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</si>
  <si>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</si>
  <si>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</si>
  <si>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</si>
  <si>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</si>
  <si>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</si>
  <si>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</si>
  <si>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</si>
  <si>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</si>
  <si>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</si>
  <si>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</si>
  <si>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</si>
  <si>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</si>
  <si>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</si>
  <si>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</si>
  <si>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</si>
  <si>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</si>
  <si>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</si>
  <si>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</si>
  <si>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</si>
  <si>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</si>
  <si>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</si>
  <si>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</si>
  <si>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</si>
  <si>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</si>
  <si>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</si>
  <si>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</si>
  <si>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</si>
  <si>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</si>
  <si>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</si>
  <si>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</si>
  <si>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</si>
  <si>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</si>
  <si>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</si>
  <si>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</si>
  <si>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</si>
  <si>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</si>
  <si>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</si>
  <si>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</si>
  <si>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</si>
  <si>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</si>
  <si>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</si>
  <si>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</si>
  <si>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</si>
  <si>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</si>
  <si>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</si>
  <si>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</si>
  <si>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</si>
  <si>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</si>
  <si>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</si>
  <si>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</si>
  <si>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</si>
  <si>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</si>
  <si>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</si>
  <si>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</si>
  <si>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</si>
  <si>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</si>
  <si>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</si>
  <si>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</si>
  <si>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</si>
  <si>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</si>
  <si>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</si>
  <si>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</si>
  <si>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</si>
  <si>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</si>
  <si>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</si>
  <si>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</si>
  <si>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</si>
  <si>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</si>
  <si>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</si>
  <si>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</si>
  <si>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</si>
  <si>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</si>
  <si>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</si>
  <si>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</si>
  <si>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</si>
  <si>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</si>
  <si>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</si>
  <si>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</si>
  <si>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</si>
  <si>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</si>
  <si>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</si>
  <si>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</si>
  <si>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</si>
  <si>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</si>
  <si>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</si>
  <si>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</si>
  <si>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</si>
  <si>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</si>
  <si>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</si>
  <si>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</si>
  <si>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</si>
  <si>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</si>
  <si>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</si>
  <si>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</si>
  <si>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</si>
  <si>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</si>
  <si>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</si>
  <si>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</si>
  <si>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</si>
  <si>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</si>
  <si>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</si>
  <si>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</si>
  <si>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</si>
  <si>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</si>
  <si>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</si>
  <si>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</si>
  <si>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</si>
  <si>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</si>
  <si>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</si>
  <si>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</si>
  <si>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</si>
  <si>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</si>
  <si>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</si>
  <si>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</si>
  <si>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</si>
  <si>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</si>
  <si>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</si>
  <si>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</si>
  <si>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</si>
  <si>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</si>
  <si>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</si>
  <si>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</si>
  <si>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</si>
  <si>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</si>
  <si>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</si>
  <si>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</si>
  <si>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</si>
  <si>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</si>
  <si>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</si>
  <si>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</si>
  <si>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</si>
  <si>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</si>
  <si>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</si>
  <si>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</si>
  <si>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</si>
  <si>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</si>
  <si>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</si>
  <si>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</si>
  <si>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</si>
  <si>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</si>
  <si>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</si>
  <si>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</si>
  <si>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</si>
  <si>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</si>
  <si>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</si>
  <si>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</si>
  <si>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</si>
  <si>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</si>
  <si>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</si>
  <si>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</si>
  <si>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</si>
  <si>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</si>
  <si>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</si>
  <si>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</si>
  <si>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</si>
  <si>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</si>
  <si>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</si>
  <si>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</si>
  <si>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</si>
  <si>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</si>
  <si>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</si>
  <si>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</si>
  <si>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</si>
  <si>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</si>
  <si>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</si>
  <si>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</si>
  <si>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</si>
  <si>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</si>
  <si>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</si>
  <si>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</si>
  <si>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</si>
  <si>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</si>
  <si>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</si>
  <si>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</si>
  <si>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</si>
  <si>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</si>
  <si>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</si>
  <si>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</si>
  <si>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</si>
  <si>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</si>
  <si>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</si>
  <si>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</si>
  <si>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</si>
  <si>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</si>
  <si>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</si>
  <si>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</si>
  <si>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</si>
  <si>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</si>
  <si>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</si>
  <si>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</si>
  <si>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</si>
  <si>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</si>
  <si>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</si>
  <si>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</si>
  <si>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</si>
  <si>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</si>
  <si>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</si>
  <si>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</si>
  <si>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</si>
  <si>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</si>
  <si>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</si>
  <si>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</si>
  <si>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</si>
  <si>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</si>
  <si>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</si>
  <si>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</si>
  <si>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</si>
  <si>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</si>
  <si>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</si>
  <si>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</si>
  <si>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</si>
  <si>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</si>
  <si>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</si>
  <si>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</si>
  <si>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</si>
  <si>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</si>
  <si>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</si>
  <si>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</si>
  <si>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</si>
  <si>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</si>
  <si>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</si>
  <si>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</si>
  <si>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</si>
  <si>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</si>
  <si>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</si>
  <si>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</si>
  <si>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</si>
  <si>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</si>
  <si>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</si>
  <si>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</si>
  <si>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</si>
  <si>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</si>
  <si>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</si>
  <si>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</si>
  <si>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</si>
  <si>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</si>
  <si>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</si>
  <si>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</si>
  <si>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</si>
  <si>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</si>
  <si>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</si>
  <si>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</si>
  <si>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</si>
  <si>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</si>
  <si>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</si>
  <si>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</si>
  <si>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</si>
  <si>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</si>
  <si>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</si>
  <si>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</si>
  <si>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</si>
  <si>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</si>
  <si>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</si>
  <si>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</si>
  <si>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</si>
  <si>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</si>
  <si>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</si>
  <si>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</si>
  <si>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</si>
  <si>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</si>
  <si>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</si>
  <si>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</si>
  <si>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</si>
  <si>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</si>
  <si>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</si>
  <si>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</si>
  <si>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</si>
  <si>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</si>
  <si>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</si>
  <si>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</si>
  <si>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</si>
  <si>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</si>
  <si>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</si>
  <si>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</si>
  <si>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</si>
  <si>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</si>
  <si>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</si>
  <si>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</si>
  <si>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</si>
  <si>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</si>
  <si>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</si>
  <si>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</si>
  <si>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</si>
  <si>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</si>
  <si>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</si>
  <si>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</si>
  <si>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</si>
  <si>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</si>
  <si>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</si>
  <si>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</si>
  <si>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</si>
  <si>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</si>
  <si>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</si>
  <si>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</si>
  <si>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</si>
  <si>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</si>
  <si>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</si>
  <si>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</si>
  <si>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</si>
  <si>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</si>
  <si>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</si>
  <si>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</si>
  <si>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</si>
  <si>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</si>
  <si>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</si>
  <si>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</si>
  <si>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</si>
  <si>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</si>
  <si>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</si>
  <si>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</si>
  <si>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</si>
  <si>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</si>
  <si>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</si>
  <si>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</si>
  <si>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</si>
  <si>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</si>
  <si>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</si>
  <si>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</si>
  <si>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</si>
  <si>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</si>
  <si>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</si>
  <si>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</si>
  <si>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</si>
  <si>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</si>
  <si>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</si>
  <si>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</si>
  <si>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</si>
  <si>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</si>
  <si>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</si>
  <si>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</si>
  <si>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</si>
  <si>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</si>
  <si>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</si>
  <si>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</si>
  <si>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</si>
  <si>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</si>
  <si>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</si>
  <si>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</si>
  <si>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</si>
  <si>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</si>
  <si>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</si>
  <si>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</si>
  <si>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</si>
  <si>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</si>
  <si>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</si>
  <si>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</si>
  <si>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</si>
  <si>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</si>
  <si>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</si>
  <si>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</si>
  <si>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</si>
  <si>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</si>
  <si>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</si>
  <si>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</si>
  <si>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</si>
  <si>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</si>
  <si>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</si>
  <si>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</si>
  <si>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</si>
  <si>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</si>
  <si>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</si>
  <si>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</si>
  <si>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</si>
  <si>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</si>
  <si>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</si>
  <si>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</si>
  <si>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</si>
  <si>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</si>
  <si>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</si>
  <si>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</si>
  <si>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</si>
  <si>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</si>
  <si>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</si>
  <si>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</si>
  <si>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</si>
  <si>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</si>
  <si>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</si>
  <si>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</si>
  <si>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</si>
  <si>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</si>
  <si>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</si>
  <si>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</si>
  <si>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</si>
  <si>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</si>
  <si>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</si>
  <si>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</si>
  <si>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</si>
  <si>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</si>
  <si>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</si>
  <si>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</si>
  <si>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</si>
  <si>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</si>
  <si>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</si>
  <si>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</si>
  <si>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</si>
  <si>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</si>
  <si>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</si>
  <si>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</si>
  <si>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</si>
  <si>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</si>
  <si>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</si>
  <si>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</si>
  <si>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</si>
  <si>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</si>
  <si>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</si>
  <si>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</si>
  <si>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</si>
  <si>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</si>
  <si>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</si>
  <si>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</si>
  <si>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</si>
  <si>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</si>
  <si>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</si>
  <si>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</si>
  <si>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</si>
  <si>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</si>
  <si>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</si>
  <si>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</si>
  <si>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</si>
  <si>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</si>
  <si>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</si>
  <si>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</si>
  <si>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</si>
  <si>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</si>
  <si>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</si>
  <si>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</si>
  <si>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</si>
  <si>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</si>
  <si>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</si>
  <si>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</si>
  <si>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</si>
  <si>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</si>
  <si>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</si>
  <si>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</si>
  <si>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</si>
  <si>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</si>
  <si>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</si>
  <si>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</si>
  <si>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</si>
  <si>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</si>
  <si>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</si>
  <si>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</si>
  <si>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</si>
  <si>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</si>
  <si>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</si>
  <si>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</si>
  <si>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</si>
  <si>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</si>
  <si>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</si>
  <si>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</si>
  <si>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</si>
  <si>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</si>
  <si>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</si>
  <si>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</si>
  <si>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</si>
  <si>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</si>
  <si>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</si>
  <si>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</si>
  <si>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</si>
  <si>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</si>
  <si>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</si>
  <si>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</si>
  <si>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</si>
  <si>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</si>
  <si>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</si>
  <si>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</si>
  <si>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</si>
  <si>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</si>
  <si>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</si>
  <si>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</si>
  <si>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</si>
  <si>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</si>
  <si>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</si>
  <si>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</si>
  <si>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</si>
  <si>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</si>
  <si>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</si>
  <si>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</si>
  <si>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</si>
  <si>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</si>
  <si>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</si>
  <si>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</si>
  <si>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</si>
  <si>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</si>
  <si>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</si>
  <si>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</si>
  <si>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</si>
  <si>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</si>
  <si>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</si>
  <si>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</si>
  <si>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</si>
  <si>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</si>
  <si>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</si>
  <si>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</si>
  <si>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</si>
  <si>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</si>
  <si>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</si>
  <si>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</si>
  <si>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</si>
  <si>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</si>
  <si>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</si>
  <si>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</si>
  <si>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</si>
  <si>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</si>
  <si>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</si>
  <si>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</si>
  <si>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</si>
  <si>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</si>
  <si>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</si>
  <si>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</si>
  <si>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</si>
  <si>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</si>
  <si>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</si>
  <si>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</si>
  <si>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</si>
  <si>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</si>
  <si>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</si>
  <si>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</si>
  <si>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</si>
  <si>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</si>
  <si>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</si>
  <si>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</si>
  <si>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</si>
  <si>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</si>
  <si>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</si>
  <si>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</si>
  <si>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</si>
  <si>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</si>
  <si>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</si>
  <si>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</si>
  <si>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</si>
  <si>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</si>
  <si>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</si>
  <si>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</si>
  <si>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</si>
  <si>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</si>
  <si>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</si>
  <si>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</si>
  <si>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</si>
  <si>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</si>
  <si>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</si>
  <si>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</si>
  <si>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</si>
  <si>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</si>
  <si>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</si>
  <si>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</si>
  <si>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</si>
  <si>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</si>
  <si>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</si>
  <si>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</si>
  <si>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</si>
  <si>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</si>
  <si>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</si>
  <si>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</si>
  <si>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</si>
  <si>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</si>
  <si>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</si>
  <si>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</si>
  <si>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</si>
  <si>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</si>
  <si>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</si>
  <si>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</si>
  <si>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</si>
  <si>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</si>
  <si>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</si>
  <si>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</si>
  <si>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</si>
  <si>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</si>
  <si>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</si>
  <si>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</si>
  <si>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</si>
  <si>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</si>
  <si>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</si>
  <si>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</si>
  <si>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</si>
  <si>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</si>
  <si>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</si>
  <si>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</si>
  <si>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</si>
  <si>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</si>
  <si>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</si>
  <si>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</si>
  <si>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</si>
  <si>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</si>
  <si>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</si>
  <si>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</si>
  <si>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</si>
  <si>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</si>
  <si>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</si>
  <si>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</si>
  <si>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</si>
  <si>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</si>
  <si>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</si>
  <si>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</si>
  <si>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</si>
  <si>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</si>
  <si>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</si>
  <si>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</si>
  <si>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</si>
  <si>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</si>
  <si>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</si>
  <si>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</si>
  <si>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</si>
  <si>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</si>
  <si>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</si>
  <si>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</si>
  <si>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</si>
  <si>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</si>
  <si>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</si>
  <si>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</si>
  <si>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</si>
  <si>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</si>
  <si>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</si>
  <si>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</si>
  <si>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</si>
  <si>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</si>
  <si>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</si>
  <si>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</si>
  <si>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</si>
  <si>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</si>
  <si>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</si>
  <si>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</si>
  <si>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</si>
  <si>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</si>
  <si>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</si>
  <si>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</si>
  <si>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</si>
  <si>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</si>
  <si>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</si>
  <si>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</si>
  <si>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</si>
  <si>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</si>
  <si>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</si>
  <si>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</si>
  <si>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</si>
  <si>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</si>
  <si>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</si>
  <si>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</si>
  <si>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</si>
  <si>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</si>
  <si>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</si>
  <si>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</si>
  <si>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</si>
  <si>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</si>
  <si>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</si>
  <si>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</si>
  <si>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</si>
  <si>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</si>
  <si>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</si>
  <si>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</si>
  <si>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</si>
  <si>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</si>
  <si>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</si>
  <si>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</si>
  <si>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</si>
  <si>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</si>
  <si>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</si>
  <si>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</si>
  <si>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</si>
  <si>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</si>
  <si>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</si>
  <si>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</si>
  <si>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</si>
  <si>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</si>
  <si>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</si>
  <si>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</si>
  <si>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</si>
  <si>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</si>
  <si>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</si>
  <si>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</si>
  <si>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</si>
  <si>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</si>
  <si>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</si>
  <si>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</si>
  <si>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</si>
  <si>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</si>
  <si>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</si>
  <si>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</si>
  <si>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</si>
  <si>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</si>
  <si>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</si>
  <si>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</si>
  <si>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</si>
  <si>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</si>
  <si>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</si>
  <si>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</si>
  <si>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</si>
  <si>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</si>
  <si>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</si>
  <si>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</si>
  <si>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</si>
  <si>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</si>
  <si>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</si>
  <si>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</si>
  <si>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</si>
  <si>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</si>
  <si>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</si>
  <si>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</si>
  <si>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</si>
  <si>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</si>
  <si>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</si>
  <si>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</si>
  <si>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</si>
  <si>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</si>
  <si>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</si>
  <si>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</si>
  <si>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</si>
  <si>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</si>
  <si>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</si>
  <si>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</si>
  <si>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</si>
  <si>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</si>
  <si>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</si>
  <si>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</si>
  <si>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</si>
  <si>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</si>
  <si>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</si>
  <si>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</si>
  <si>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</si>
  <si>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</si>
  <si>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</si>
  <si>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</si>
  <si>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</si>
  <si>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</si>
  <si>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</si>
  <si>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</si>
  <si>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</si>
  <si>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</si>
  <si>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</si>
  <si>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</si>
  <si>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</si>
  <si>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</si>
  <si>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</si>
  <si>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</si>
  <si>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</si>
  <si>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</si>
  <si>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</si>
  <si>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</si>
  <si>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</si>
  <si>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</si>
  <si>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</si>
  <si>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</si>
  <si>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</si>
  <si>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</si>
  <si>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</si>
  <si>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</si>
  <si>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</si>
  <si>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</si>
  <si>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</si>
  <si>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</si>
  <si>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</si>
  <si>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</si>
  <si>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</si>
  <si>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</si>
  <si>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</si>
  <si>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</si>
  <si>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</si>
  <si>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</si>
  <si>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</si>
  <si>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</si>
  <si>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</si>
  <si>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</si>
  <si>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</si>
  <si>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</si>
  <si>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</si>
  <si>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</si>
  <si>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</si>
  <si>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</si>
  <si>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</si>
  <si>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</si>
  <si>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</si>
  <si>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</si>
  <si>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</si>
  <si>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</si>
  <si>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</si>
  <si>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</si>
  <si>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</si>
  <si>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</si>
  <si>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</si>
  <si>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</si>
  <si>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</si>
  <si>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</si>
  <si>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</si>
  <si>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</si>
  <si>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</si>
  <si>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</si>
  <si>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</si>
  <si>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</si>
  <si>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</si>
  <si>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</si>
  <si>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</si>
  <si>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</si>
  <si>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</si>
  <si>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</si>
  <si>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</si>
  <si>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</si>
  <si>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</si>
  <si>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</si>
  <si>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</si>
  <si>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</si>
  <si>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</si>
  <si>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</si>
  <si>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</si>
  <si>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</si>
  <si>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</si>
  <si>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</si>
  <si>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</si>
  <si>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</si>
  <si>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</si>
  <si>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</si>
  <si>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</si>
  <si>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</si>
  <si>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</si>
  <si>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</si>
  <si>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</si>
  <si>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</si>
  <si>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</si>
  <si>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</si>
  <si>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</si>
  <si>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</si>
  <si>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</si>
  <si>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</si>
  <si>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</si>
  <si>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</si>
  <si>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</si>
  <si>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</si>
  <si>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</si>
  <si>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</si>
  <si>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</si>
  <si>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</si>
  <si>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</si>
  <si>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</si>
  <si>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</si>
  <si>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</si>
  <si>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</si>
  <si>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</si>
  <si>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</si>
  <si>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</si>
  <si>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</si>
  <si>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</si>
  <si>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</si>
  <si>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</si>
  <si>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</si>
  <si>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</si>
  <si>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</si>
  <si>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</si>
  <si>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</si>
  <si>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</si>
  <si>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</si>
  <si>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</si>
  <si>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</si>
  <si>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</si>
  <si>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</si>
  <si>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</si>
  <si>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</si>
  <si>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</si>
  <si>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</si>
  <si>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</si>
  <si>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</si>
  <si>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</si>
  <si>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</si>
  <si>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</si>
  <si>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</si>
  <si>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</si>
  <si>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</si>
  <si>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</si>
  <si>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</si>
  <si>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</si>
  <si>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</si>
  <si>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</si>
  <si>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</si>
  <si>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</si>
  <si>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</si>
  <si>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</si>
  <si>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</si>
  <si>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</si>
  <si>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</si>
  <si>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</si>
  <si>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</si>
  <si>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</si>
  <si>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</si>
  <si>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</si>
  <si>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</si>
  <si>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</si>
  <si>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</si>
  <si>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</si>
  <si>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</si>
  <si>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</si>
  <si>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</si>
  <si>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</si>
  <si>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</si>
  <si>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</si>
  <si>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</si>
  <si>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</si>
  <si>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</si>
  <si>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</si>
  <si>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</si>
  <si>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</si>
  <si>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</si>
  <si>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</si>
  <si>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</si>
  <si>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</si>
  <si>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</si>
  <si>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</si>
  <si>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</si>
  <si>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</si>
  <si>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</si>
  <si>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</si>
  <si>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</si>
  <si>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</si>
  <si>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</si>
  <si>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</si>
  <si>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</si>
  <si>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</si>
  <si>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</si>
  <si>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</si>
  <si>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</si>
  <si>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</si>
  <si>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</si>
  <si>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</si>
  <si>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</si>
  <si>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</si>
  <si>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</si>
  <si>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</si>
  <si>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</si>
  <si>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</si>
  <si>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</si>
  <si>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</si>
  <si>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</si>
  <si>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</si>
  <si>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</si>
  <si>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</si>
  <si>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</si>
  <si>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</si>
  <si>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</si>
  <si>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</si>
  <si>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</si>
  <si>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</si>
  <si>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</si>
  <si>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</si>
  <si>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</si>
  <si>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</si>
  <si>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</si>
  <si>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</si>
  <si>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</si>
  <si>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</si>
  <si>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</si>
  <si>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</si>
  <si>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</si>
  <si>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</si>
  <si>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</si>
  <si>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</si>
  <si>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</si>
  <si>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</si>
  <si>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</si>
  <si>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</si>
  <si>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</si>
  <si>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</si>
  <si>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</si>
  <si>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</si>
  <si>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</si>
  <si>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</si>
  <si>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</si>
  <si>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</si>
  <si>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</si>
  <si>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</si>
  <si>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</si>
  <si>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</si>
  <si>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</si>
  <si>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</si>
  <si>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</si>
  <si>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</si>
  <si>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</si>
  <si>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</si>
  <si>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</si>
  <si>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</si>
  <si>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</si>
  <si>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</si>
  <si>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</si>
  <si>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</si>
  <si>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</si>
  <si>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</si>
  <si>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</si>
  <si>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</si>
  <si>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</si>
  <si>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</si>
  <si>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</si>
  <si>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</si>
  <si>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</si>
  <si>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</si>
  <si>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</si>
  <si>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</si>
  <si>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</si>
  <si>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</si>
  <si>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</si>
  <si>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</si>
  <si>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</si>
  <si>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</si>
  <si>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</si>
  <si>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</si>
  <si>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</si>
  <si>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</si>
  <si>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</si>
  <si>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</si>
  <si>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</si>
  <si>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</si>
  <si>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</si>
  <si>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</si>
  <si>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</si>
  <si>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</si>
  <si>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</si>
  <si>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</si>
  <si>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</si>
  <si>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</si>
  <si>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</si>
  <si>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</si>
  <si>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</si>
  <si>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</si>
  <si>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</si>
  <si>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</si>
  <si>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</si>
  <si>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</si>
  <si>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</si>
  <si>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</si>
  <si>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</si>
  <si>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</si>
  <si>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</si>
  <si>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</si>
  <si>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</si>
  <si>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</si>
  <si>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</si>
  <si>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</si>
  <si>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</si>
  <si>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</si>
  <si>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</si>
  <si>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</si>
  <si>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</si>
  <si>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</si>
  <si>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</si>
  <si>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</si>
  <si>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</si>
  <si>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</si>
  <si>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</si>
  <si>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</si>
  <si>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</si>
  <si>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</si>
  <si>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</si>
  <si>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</si>
  <si>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</si>
  <si>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</si>
  <si>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</si>
  <si>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</si>
  <si>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</si>
  <si>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</si>
  <si>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</si>
  <si>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</si>
  <si>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</si>
  <si>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</si>
  <si>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</si>
  <si>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</si>
  <si>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</si>
  <si>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</si>
  <si>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</si>
  <si>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</si>
  <si>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</si>
  <si>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</si>
  <si>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</si>
  <si>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</si>
  <si>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</si>
  <si>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</si>
  <si>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</si>
  <si>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</si>
  <si>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</si>
  <si>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</si>
  <si>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</si>
  <si>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</si>
  <si>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</si>
  <si>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</si>
  <si>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</si>
  <si>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</si>
  <si>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</si>
  <si>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</si>
  <si>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</si>
  <si>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</si>
  <si>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</si>
  <si>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</si>
  <si>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</si>
  <si>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</si>
  <si>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</si>
  <si>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</si>
  <si>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</si>
  <si>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</si>
  <si>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</si>
  <si>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</si>
  <si>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</si>
  <si>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</si>
  <si>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</si>
  <si>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</si>
  <si>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</si>
  <si>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</si>
  <si>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</si>
  <si>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</si>
  <si>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</si>
  <si>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</si>
  <si>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</si>
  <si>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</si>
  <si>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</si>
  <si>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</si>
  <si>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</si>
  <si>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</si>
  <si>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</si>
  <si>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</si>
  <si>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</si>
  <si>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</si>
  <si>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</si>
  <si>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</si>
  <si>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</si>
  <si>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</si>
  <si>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</si>
  <si>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</si>
  <si>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</si>
  <si>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</si>
  <si>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</si>
  <si>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</si>
  <si>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</si>
  <si>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</si>
  <si>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</si>
  <si>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</si>
  <si>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</si>
  <si>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</si>
  <si>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</si>
  <si>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</si>
  <si>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</si>
  <si>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</si>
  <si>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</si>
  <si>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</si>
  <si>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</si>
  <si>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</si>
  <si>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</si>
  <si>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</si>
  <si>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</si>
  <si>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</si>
  <si>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</si>
  <si>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</si>
  <si>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</si>
  <si>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</si>
  <si>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</si>
  <si>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</si>
  <si>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</si>
  <si>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</si>
  <si>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</si>
  <si>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</si>
  <si>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</si>
  <si>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</si>
  <si>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</si>
  <si>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</si>
  <si>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</si>
  <si>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</si>
  <si>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</si>
  <si>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</si>
  <si>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</si>
  <si>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</si>
  <si>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</si>
  <si>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</si>
  <si>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</si>
  <si>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</si>
  <si>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</si>
  <si>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</si>
  <si>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</si>
  <si>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</si>
  <si>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</si>
  <si>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</si>
  <si>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</si>
  <si>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</si>
  <si>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</si>
  <si>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</si>
  <si>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</si>
  <si>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</si>
  <si>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</si>
  <si>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</si>
  <si>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</si>
  <si>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</si>
  <si>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</si>
  <si>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</si>
  <si>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</si>
  <si>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</si>
  <si>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</si>
  <si>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</si>
  <si>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</si>
  <si>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</si>
  <si>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</si>
  <si>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</si>
  <si>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</si>
  <si>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</si>
  <si>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</si>
  <si>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</si>
  <si>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</si>
  <si>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</si>
  <si>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</si>
  <si>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</si>
  <si>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</si>
  <si>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</si>
  <si>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</si>
  <si>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</si>
  <si>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</si>
  <si>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</si>
  <si>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</si>
  <si>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</si>
  <si>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</si>
  <si>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</si>
  <si>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</si>
  <si>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</si>
  <si>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</si>
  <si>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</si>
  <si>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</si>
  <si>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</si>
  <si>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</si>
  <si>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</si>
  <si>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</si>
  <si>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</si>
  <si>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</si>
  <si>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</si>
  <si>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</si>
  <si>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</si>
  <si>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</si>
  <si>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</si>
  <si>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</si>
  <si>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</si>
  <si>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</si>
  <si>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</si>
  <si>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</si>
  <si>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</si>
  <si>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</si>
  <si>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</si>
  <si>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</si>
  <si>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</si>
  <si>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</si>
  <si>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</si>
  <si>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</si>
  <si>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</si>
  <si>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</si>
  <si>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</si>
  <si>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</si>
  <si>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</si>
  <si>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</si>
  <si>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</si>
  <si>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</si>
  <si>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</si>
  <si>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</si>
  <si>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</si>
  <si>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</si>
  <si>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</si>
  <si>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</si>
  <si>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</si>
  <si>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</si>
  <si>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</si>
  <si>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</si>
  <si>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</si>
  <si>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</si>
  <si>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</si>
  <si>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</si>
  <si>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</si>
  <si>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</si>
  <si>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</si>
  <si>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</si>
  <si>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</si>
  <si>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</si>
  <si>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</si>
  <si>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</si>
  <si>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</si>
  <si>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</si>
  <si>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</si>
  <si>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</si>
  <si>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</si>
  <si>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</si>
  <si>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</si>
  <si>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</si>
  <si>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</si>
  <si>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</si>
  <si>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</si>
  <si>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</si>
  <si>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</si>
  <si>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</si>
  <si>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</si>
  <si>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</si>
  <si>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</si>
  <si>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</si>
  <si>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</si>
  <si>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</si>
  <si>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</si>
  <si>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</si>
  <si>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</si>
  <si>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</si>
  <si>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</si>
  <si>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</si>
  <si>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</si>
  <si>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</si>
  <si>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</si>
  <si>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</si>
  <si>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</si>
  <si>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</si>
  <si>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</si>
  <si>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</si>
  <si>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</si>
  <si>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</si>
  <si>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</si>
  <si>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</si>
  <si>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</si>
  <si>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</si>
  <si>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</si>
  <si>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</si>
  <si>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</si>
  <si>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</si>
  <si>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</si>
  <si>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</si>
  <si>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</si>
  <si>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</si>
  <si>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</si>
  <si>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</si>
  <si>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</si>
  <si>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</si>
  <si>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</si>
  <si>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</si>
  <si>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</si>
  <si>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</si>
  <si>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</si>
  <si>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</si>
  <si>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</si>
  <si>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</si>
  <si>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</si>
  <si>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</si>
  <si>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</si>
  <si>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</si>
  <si>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</si>
  <si>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</si>
  <si>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</si>
  <si>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</si>
  <si>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</si>
  <si>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</si>
  <si>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</si>
  <si>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</si>
  <si>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</si>
  <si>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</si>
  <si>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</si>
  <si>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</si>
  <si>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</si>
  <si>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</si>
  <si>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</si>
  <si>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</si>
  <si>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</si>
  <si>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</si>
  <si>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</si>
  <si>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</si>
  <si>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</si>
  <si>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</si>
  <si>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</si>
  <si>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</si>
  <si>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</si>
  <si>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</si>
  <si>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</si>
  <si>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</si>
  <si>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</si>
  <si>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</si>
  <si>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</si>
  <si>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</si>
  <si>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</si>
  <si>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</si>
  <si>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</si>
  <si>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</si>
  <si>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</si>
  <si>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</si>
  <si>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</si>
  <si>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</si>
  <si>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</si>
  <si>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</si>
  <si>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</si>
  <si>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</si>
  <si>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</si>
  <si>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</si>
  <si>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</si>
  <si>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</si>
  <si>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</si>
  <si>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</si>
  <si>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</si>
  <si>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</si>
  <si>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</si>
  <si>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</si>
  <si>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</si>
  <si>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</si>
  <si>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</si>
  <si>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</si>
  <si>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</si>
  <si>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</si>
  <si>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</si>
  <si>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</si>
  <si>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</si>
  <si>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</si>
  <si>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</si>
  <si>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</si>
  <si>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</si>
  <si>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</si>
  <si>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</si>
  <si>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</si>
  <si>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</si>
  <si>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</si>
  <si>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</si>
  <si>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</si>
  <si>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</si>
  <si>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</si>
  <si>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</si>
  <si>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</si>
  <si>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</si>
  <si>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</si>
  <si>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</si>
  <si>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</si>
  <si>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</si>
  <si>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</si>
  <si>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</si>
  <si>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</si>
  <si>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</si>
  <si>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</si>
  <si>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</si>
  <si>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</si>
  <si>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</si>
  <si>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</si>
  <si>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</si>
  <si>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</si>
  <si>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</si>
  <si>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</si>
  <si>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</si>
  <si>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</si>
  <si>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</si>
  <si>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</si>
  <si>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</si>
  <si>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</si>
  <si>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</si>
  <si>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</si>
  <si>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</si>
  <si>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</si>
  <si>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</si>
  <si>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</si>
  <si>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</si>
  <si>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</si>
  <si>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</si>
  <si>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</si>
  <si>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</si>
  <si>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</si>
  <si>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</si>
  <si>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</si>
  <si>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</si>
  <si>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</si>
  <si>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</si>
  <si>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</si>
  <si>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</si>
  <si>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</si>
  <si>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</si>
  <si>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</si>
  <si>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</si>
  <si>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</si>
  <si>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</si>
  <si>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</si>
  <si>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</si>
  <si>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</si>
  <si>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</si>
  <si>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</si>
  <si>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</si>
  <si>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</si>
  <si>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</si>
  <si>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</si>
  <si>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</si>
  <si>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</si>
  <si>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</si>
  <si>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</si>
  <si>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</si>
  <si>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</si>
  <si>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</si>
  <si>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</si>
  <si>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</si>
  <si>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</si>
  <si>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</si>
  <si>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</si>
  <si>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</si>
  <si>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</si>
  <si>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</si>
  <si>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</si>
  <si>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</si>
  <si>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</si>
  <si>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</si>
  <si>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</si>
  <si>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</si>
  <si>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</si>
  <si>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</si>
  <si>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</si>
  <si>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</si>
  <si>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</si>
  <si>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</si>
  <si>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</si>
  <si>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</si>
  <si>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</si>
  <si>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</si>
  <si>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</si>
  <si>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</si>
  <si>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</si>
  <si>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</si>
  <si>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</si>
  <si>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</si>
  <si>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</si>
  <si>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</si>
  <si>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</si>
  <si>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</si>
  <si>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</si>
  <si>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</si>
  <si>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</si>
  <si>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</si>
  <si>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</si>
  <si>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</si>
  <si>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</si>
  <si>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</si>
  <si>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</si>
  <si>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</si>
  <si>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</si>
  <si>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</si>
  <si>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</si>
  <si>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</si>
  <si>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</si>
  <si>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</si>
  <si>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</si>
  <si>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</si>
  <si>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</si>
  <si>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</si>
  <si>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</si>
  <si>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</si>
  <si>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</si>
  <si>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</si>
  <si>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</si>
  <si>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</si>
  <si>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</si>
  <si>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</si>
  <si>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</si>
  <si>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</si>
  <si>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</si>
  <si>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</si>
  <si>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</si>
  <si>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</si>
  <si>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</si>
  <si>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</si>
  <si>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</si>
  <si>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</si>
  <si>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</si>
  <si>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</si>
  <si>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</si>
  <si>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</si>
  <si>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</si>
  <si>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</si>
  <si>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</si>
  <si>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</si>
  <si>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</si>
  <si>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</si>
  <si>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</si>
  <si>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</si>
  <si>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</si>
  <si>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</si>
  <si>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</si>
  <si>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</si>
  <si>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</si>
  <si>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</si>
  <si>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</si>
  <si>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</si>
  <si>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</si>
  <si>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</si>
  <si>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</si>
  <si>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</si>
  <si>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</si>
  <si>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</si>
  <si>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</si>
  <si>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</si>
  <si>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</si>
  <si>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</si>
  <si>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</si>
  <si>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</si>
  <si>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</si>
  <si>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</si>
  <si>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</si>
  <si>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</si>
  <si>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</si>
  <si>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</si>
  <si>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</si>
  <si>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</si>
  <si>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</si>
  <si>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</si>
  <si>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</si>
  <si>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</si>
  <si>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</si>
  <si>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</si>
  <si>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</si>
  <si>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</si>
  <si>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</si>
  <si>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</si>
  <si>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</si>
  <si>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</si>
  <si>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</si>
  <si>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</si>
  <si>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</si>
  <si>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</si>
  <si>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</si>
  <si>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</si>
  <si>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</si>
  <si>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</si>
  <si>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</si>
  <si>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</si>
  <si>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</si>
  <si>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</si>
  <si>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</si>
  <si>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</si>
  <si>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</si>
  <si>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</si>
  <si>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</si>
  <si>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</si>
  <si>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</si>
  <si>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</si>
  <si>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</si>
  <si>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</si>
  <si>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</si>
  <si>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</si>
  <si>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</si>
  <si>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</si>
  <si>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</si>
  <si>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</si>
  <si>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</si>
  <si>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</si>
  <si>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</si>
  <si>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</si>
  <si>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</si>
  <si>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</si>
  <si>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</si>
  <si>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</si>
  <si>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</si>
  <si>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</si>
  <si>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</si>
  <si>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</si>
  <si>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</si>
  <si>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</si>
  <si>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</si>
  <si>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</si>
  <si>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</si>
  <si>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</si>
  <si>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</si>
  <si>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</si>
  <si>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</si>
  <si>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</si>
  <si>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</si>
  <si>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</si>
  <si>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</si>
  <si>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</si>
  <si>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</si>
  <si>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</si>
  <si>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</si>
  <si>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</si>
  <si>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</si>
  <si>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</si>
  <si>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</si>
  <si>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</si>
  <si>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</si>
  <si>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</si>
  <si>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</si>
  <si>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</si>
  <si>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</si>
  <si>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</si>
  <si>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</si>
  <si>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</si>
  <si>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</si>
  <si>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</si>
  <si>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</si>
  <si>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</si>
  <si>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</si>
  <si>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</si>
  <si>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</si>
  <si>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</si>
  <si>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</si>
  <si>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</si>
  <si>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</si>
  <si>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</si>
  <si>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</si>
  <si>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</si>
  <si>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</si>
  <si>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</si>
  <si>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</si>
  <si>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</si>
  <si>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</si>
  <si>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</si>
  <si>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</si>
  <si>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</si>
  <si>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</si>
  <si>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</si>
  <si>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</si>
  <si>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</si>
  <si>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</si>
  <si>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</si>
  <si>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</si>
  <si>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</si>
  <si>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</si>
  <si>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</si>
  <si>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</si>
  <si>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</si>
  <si>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</si>
  <si>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</si>
  <si>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</si>
  <si>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</si>
  <si>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</si>
  <si>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</si>
  <si>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</si>
  <si>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</si>
  <si>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</si>
  <si>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</si>
  <si>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</si>
  <si>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</si>
  <si>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</si>
  <si>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</si>
  <si>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</si>
  <si>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</si>
  <si>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</si>
  <si>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</si>
  <si>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</si>
  <si>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</si>
  <si>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</si>
  <si>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</si>
  <si>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</si>
  <si>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</si>
  <si>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</si>
  <si>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</si>
  <si>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</si>
  <si>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</si>
  <si>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</si>
  <si>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</si>
  <si>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</si>
  <si>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</si>
  <si>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</si>
  <si>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</si>
  <si>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</si>
  <si>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</si>
  <si>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</si>
  <si>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</si>
  <si>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</si>
  <si>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</si>
  <si>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</si>
  <si>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</si>
  <si>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</si>
  <si>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</si>
  <si>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</si>
  <si>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</si>
  <si>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</si>
  <si>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</si>
  <si>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</si>
  <si>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</si>
  <si>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</si>
  <si>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</si>
  <si>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</si>
  <si>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</si>
  <si>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</si>
  <si>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</si>
  <si>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</si>
  <si>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</si>
  <si>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</si>
  <si>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</si>
  <si>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</si>
  <si>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</si>
  <si>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</si>
  <si>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</si>
  <si>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</si>
  <si>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</si>
  <si>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</si>
  <si>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</si>
  <si>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</si>
  <si>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</si>
  <si>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</si>
  <si>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</si>
  <si>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</si>
  <si>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</si>
  <si>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</si>
  <si>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</si>
  <si>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</si>
  <si>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</si>
  <si>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</si>
  <si>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</si>
  <si>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</si>
  <si>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</si>
  <si>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</si>
  <si>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</si>
  <si>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</si>
  <si>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</si>
  <si>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</si>
  <si>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</si>
  <si>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</si>
  <si>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</si>
  <si>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</si>
  <si>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</si>
  <si>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</si>
  <si>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</si>
  <si>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</si>
  <si>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</si>
  <si>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</si>
  <si>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</si>
  <si>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</si>
  <si>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</si>
  <si>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</si>
  <si>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</si>
  <si>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</si>
  <si>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</si>
  <si>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</si>
  <si>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</si>
  <si>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</si>
  <si>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</si>
  <si>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</si>
  <si>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</si>
  <si>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</si>
  <si>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</si>
  <si>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</si>
  <si>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</si>
  <si>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</si>
  <si>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</si>
  <si>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</si>
  <si>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</si>
  <si>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</si>
  <si>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</si>
  <si>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</si>
  <si>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</si>
  <si>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</si>
  <si>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</si>
  <si>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</si>
  <si>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</si>
  <si>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</si>
  <si>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</si>
  <si>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</si>
  <si>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</si>
  <si>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</si>
  <si>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</si>
  <si>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</si>
  <si>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</si>
  <si>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</si>
  <si>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</si>
  <si>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</si>
  <si>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</si>
  <si>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</si>
  <si>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</si>
  <si>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</si>
  <si>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</si>
  <si>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</si>
  <si>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</si>
  <si>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</si>
  <si>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</si>
  <si>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</si>
  <si>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</si>
  <si>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</si>
  <si>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</si>
  <si>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</si>
  <si>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</si>
  <si>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</si>
  <si>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</si>
  <si>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</si>
  <si>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</si>
  <si>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</si>
  <si>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</si>
  <si>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</si>
  <si>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</si>
  <si>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</si>
  <si>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</si>
  <si>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</si>
  <si>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</si>
  <si>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</si>
  <si>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</si>
  <si>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</si>
  <si>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</si>
  <si>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</si>
  <si>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</si>
  <si>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</si>
  <si>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</si>
  <si>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</si>
  <si>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</si>
  <si>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</si>
  <si>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</si>
  <si>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</si>
  <si>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</si>
  <si>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</si>
  <si>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</si>
  <si>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</si>
  <si>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</si>
  <si>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</si>
  <si>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</si>
  <si>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</si>
  <si>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</si>
  <si>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</si>
  <si>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</si>
  <si>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</si>
  <si>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</si>
  <si>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</si>
  <si>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</si>
  <si>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</si>
  <si>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</si>
  <si>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</si>
  <si>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</si>
  <si>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</si>
  <si>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</si>
  <si>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</si>
  <si>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</si>
  <si>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</si>
  <si>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</si>
  <si>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</si>
  <si>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</si>
  <si>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</si>
  <si>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</si>
  <si>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</si>
  <si>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</si>
  <si>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</si>
  <si>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</si>
  <si>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</si>
  <si>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</si>
  <si>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</si>
  <si>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</si>
  <si>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</si>
  <si>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</si>
  <si>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</si>
  <si>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</si>
  <si>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</si>
  <si>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</si>
  <si>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</si>
  <si>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</si>
  <si>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</si>
  <si>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</si>
  <si>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</si>
  <si>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</si>
  <si>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</si>
  <si>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</si>
  <si>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</si>
  <si>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</si>
  <si>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</si>
  <si>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</si>
  <si>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</si>
  <si>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</si>
  <si>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</si>
  <si>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</si>
  <si>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</si>
  <si>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</si>
  <si>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</si>
  <si>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</si>
  <si>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</si>
  <si>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</si>
  <si>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</si>
  <si>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</si>
  <si>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</si>
  <si>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</si>
  <si>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</si>
  <si>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</si>
  <si>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</si>
  <si>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</si>
  <si>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</si>
  <si>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</si>
  <si>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</si>
  <si>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</si>
  <si>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</si>
  <si>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</si>
  <si>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</si>
  <si>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</si>
  <si>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</si>
  <si>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</si>
  <si>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</si>
  <si>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</si>
  <si>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</si>
  <si>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</si>
  <si>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</si>
  <si>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</si>
  <si>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</si>
  <si>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</si>
  <si>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</si>
  <si>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</si>
  <si>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</si>
  <si>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</si>
  <si>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</si>
  <si>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</si>
  <si>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</si>
  <si>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</si>
  <si>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</si>
  <si>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</si>
  <si>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</si>
  <si>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</si>
  <si>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</si>
  <si>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</si>
  <si>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</si>
  <si>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</si>
  <si>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</si>
  <si>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</si>
  <si>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</si>
  <si>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</si>
  <si>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</si>
  <si>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</si>
  <si>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</si>
  <si>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</si>
  <si>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</si>
  <si>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</si>
  <si>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</si>
  <si>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</si>
  <si>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</si>
  <si>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</si>
  <si>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</si>
  <si>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</si>
  <si>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</si>
  <si>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</si>
  <si>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</si>
  <si>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</si>
  <si>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</si>
  <si>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</si>
  <si>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</si>
  <si>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</si>
  <si>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</si>
  <si>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</si>
  <si>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</si>
  <si>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</si>
  <si>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</si>
  <si>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</si>
  <si>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</si>
  <si>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</si>
  <si>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</si>
  <si>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</si>
  <si>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</si>
  <si>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</si>
  <si>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</si>
  <si>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</si>
  <si>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</si>
  <si>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</si>
  <si>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</si>
  <si>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</si>
  <si>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</si>
  <si>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</si>
  <si>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</si>
  <si>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</si>
  <si>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</si>
  <si>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</si>
  <si>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</si>
  <si>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</si>
  <si>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</si>
  <si>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</si>
  <si>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</si>
  <si>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</si>
  <si>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</si>
  <si>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</si>
  <si>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</si>
  <si>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</si>
  <si>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</si>
  <si>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</si>
  <si>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</si>
  <si>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</si>
  <si>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</si>
  <si>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</si>
  <si>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</si>
  <si>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</si>
  <si>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</si>
  <si>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</si>
  <si>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</si>
  <si>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</si>
  <si>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</si>
  <si>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</si>
  <si>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</si>
  <si>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</si>
  <si>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</si>
  <si>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</si>
  <si>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</si>
  <si>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</si>
  <si>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</si>
  <si>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</si>
  <si>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</si>
  <si>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</si>
  <si>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</si>
  <si>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</si>
  <si>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</si>
  <si>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</si>
  <si>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</si>
  <si>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</si>
  <si>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</si>
  <si>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</si>
  <si>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</si>
  <si>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</si>
  <si>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</si>
  <si>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</si>
  <si>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</si>
  <si>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</si>
  <si>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</si>
  <si>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</si>
  <si>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</si>
  <si>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</si>
  <si>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</si>
  <si>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</si>
  <si>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</si>
  <si>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</si>
  <si>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</si>
  <si>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</si>
  <si>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</si>
  <si>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</si>
  <si>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</si>
  <si>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</si>
  <si>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</si>
  <si>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</si>
  <si>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</si>
  <si>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</si>
  <si>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</si>
  <si>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</si>
  <si>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</si>
  <si>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</si>
  <si>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</si>
  <si>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</si>
  <si>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</si>
  <si>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</si>
  <si>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</si>
  <si>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</si>
  <si>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</si>
  <si>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</si>
  <si>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</si>
  <si>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</si>
  <si>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</si>
  <si>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</si>
  <si>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</si>
  <si>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</si>
  <si>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</si>
  <si>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</si>
  <si>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</si>
  <si>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</si>
  <si>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</si>
  <si>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</si>
  <si>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</si>
  <si>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</si>
  <si>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</si>
  <si>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</si>
  <si>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</si>
  <si>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</si>
  <si>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</si>
  <si>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</si>
  <si>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</si>
  <si>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</si>
  <si>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</si>
  <si>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</si>
  <si>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</si>
  <si>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</si>
  <si>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</si>
  <si>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</si>
  <si>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</si>
  <si>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</si>
  <si>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</si>
  <si>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</si>
  <si>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</si>
  <si>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</si>
  <si>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</si>
  <si>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</si>
  <si>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</si>
  <si>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</si>
  <si>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</si>
  <si>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</si>
  <si>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</si>
  <si>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</si>
  <si>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</si>
  <si>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</si>
  <si>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</si>
  <si>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</si>
  <si>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</si>
  <si>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</si>
  <si>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</si>
  <si>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</si>
  <si>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</si>
  <si>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</si>
  <si>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</si>
  <si>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</si>
  <si>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</si>
  <si>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</si>
  <si>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</si>
  <si>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</si>
  <si>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</si>
  <si>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</si>
  <si>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</si>
  <si>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</si>
  <si>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</si>
  <si>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</si>
  <si>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</si>
  <si>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</si>
  <si>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</si>
  <si>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</si>
  <si>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</si>
  <si>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</si>
  <si>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</si>
  <si>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</si>
  <si>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</si>
  <si>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</si>
  <si>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</si>
  <si>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</si>
  <si>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</si>
  <si>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</si>
  <si>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</si>
  <si>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</si>
  <si>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</si>
  <si>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</si>
  <si>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</si>
  <si>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</si>
  <si>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</si>
  <si>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</si>
  <si>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</si>
  <si>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</si>
  <si>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</si>
  <si>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</si>
  <si>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</si>
  <si>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</si>
  <si>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</si>
  <si>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</si>
  <si>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</si>
  <si>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</si>
  <si>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</si>
  <si>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</si>
  <si>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</si>
  <si>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</si>
  <si>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</si>
  <si>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</si>
  <si>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</si>
  <si>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</si>
  <si>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</si>
  <si>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</si>
  <si>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</si>
  <si>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</si>
  <si>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</si>
  <si>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</si>
  <si>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</si>
  <si>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</si>
  <si>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</si>
  <si>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</si>
  <si>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</si>
  <si>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</si>
  <si>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</si>
  <si>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</si>
  <si>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</si>
  <si>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</si>
  <si>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</si>
  <si>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</si>
  <si>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</si>
  <si>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</si>
  <si>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</si>
  <si>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</si>
  <si>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</si>
  <si>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</si>
  <si>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</si>
  <si>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</si>
  <si>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</si>
  <si>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</si>
  <si>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</si>
  <si>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</si>
  <si>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</si>
  <si>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</si>
  <si>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</si>
  <si>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</si>
  <si>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</si>
  <si>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</si>
  <si>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</si>
  <si>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</si>
  <si>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</si>
  <si>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</si>
  <si>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</si>
  <si>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</si>
  <si>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</si>
  <si>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</si>
  <si>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</si>
  <si>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</si>
  <si>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</si>
  <si>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</si>
  <si>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</si>
  <si>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</si>
  <si>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</si>
  <si>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</si>
  <si>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</si>
  <si>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</si>
  <si>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</si>
  <si>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</si>
  <si>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</si>
  <si>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</si>
  <si>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</si>
  <si>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</si>
  <si>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</si>
  <si>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</si>
  <si>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</si>
  <si>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</si>
  <si>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</si>
  <si>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</si>
  <si>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</si>
  <si>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</si>
  <si>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</si>
  <si>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</si>
  <si>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</si>
  <si>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</si>
  <si>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</si>
  <si>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</si>
  <si>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</si>
  <si>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</si>
  <si>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</si>
  <si>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</si>
  <si>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</si>
  <si>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</si>
  <si>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</si>
  <si>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</si>
  <si>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</si>
  <si>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</si>
  <si>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</si>
  <si>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</si>
  <si>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</si>
  <si>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</si>
  <si>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</si>
  <si>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</si>
  <si>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</si>
  <si>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</si>
  <si>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</si>
  <si>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</si>
  <si>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</si>
  <si>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</si>
  <si>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</si>
  <si>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</si>
  <si>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</si>
  <si>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</si>
  <si>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</si>
  <si>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</si>
  <si>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</si>
  <si>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</si>
  <si>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</si>
  <si>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</si>
  <si>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</si>
  <si>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</si>
  <si>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</si>
  <si>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</si>
  <si>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</si>
  <si>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</si>
  <si>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</si>
  <si>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</si>
  <si>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</si>
  <si>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</si>
  <si>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</si>
  <si>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</si>
  <si>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</si>
  <si>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</si>
  <si>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</si>
  <si>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</si>
  <si>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</si>
  <si>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</si>
  <si>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</si>
  <si>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</si>
  <si>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</si>
  <si>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</si>
  <si>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</si>
  <si>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</si>
  <si>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</si>
  <si>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</si>
  <si>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</si>
  <si>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</si>
  <si>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</si>
  <si>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</si>
  <si>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</si>
  <si>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</si>
  <si>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</si>
  <si>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</si>
  <si>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</si>
  <si>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</si>
  <si>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</si>
  <si>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</si>
  <si>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</si>
  <si>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</si>
  <si>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</si>
  <si>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</si>
  <si>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</si>
  <si>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</si>
  <si>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</si>
  <si>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</si>
  <si>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</si>
  <si>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</si>
  <si>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</si>
  <si>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</si>
  <si>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</si>
  <si>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</si>
  <si>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</si>
  <si>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</si>
  <si>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</si>
  <si>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</si>
  <si>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</si>
  <si>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</si>
  <si>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</si>
  <si>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</si>
  <si>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</si>
  <si>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</si>
  <si>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</si>
  <si>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</si>
  <si>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</si>
  <si>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</si>
  <si>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</si>
  <si>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</si>
  <si>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</si>
  <si>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</si>
  <si>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</si>
  <si>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</si>
  <si>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</si>
  <si>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</si>
  <si>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</si>
  <si>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</si>
  <si>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</si>
  <si>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</si>
  <si>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</si>
  <si>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</si>
  <si>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</si>
  <si>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</si>
  <si>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</si>
  <si>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</si>
  <si>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</si>
  <si>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</si>
  <si>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</si>
  <si>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</si>
  <si>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</si>
  <si>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</si>
  <si>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</si>
  <si>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</si>
  <si>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</si>
  <si>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</si>
  <si>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</si>
  <si>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</si>
  <si>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</si>
  <si>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</si>
  <si>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</si>
  <si>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</si>
  <si>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</si>
  <si>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</si>
  <si>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</si>
  <si>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</si>
  <si>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</si>
  <si>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</si>
  <si>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</si>
  <si>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</si>
  <si>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</si>
  <si>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</si>
  <si>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</si>
  <si>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</si>
  <si>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</si>
  <si>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</si>
  <si>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</si>
  <si>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</si>
  <si>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</si>
  <si>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</si>
  <si>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</si>
  <si>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</si>
  <si>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</si>
  <si>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</si>
  <si>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</si>
  <si>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</si>
  <si>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</si>
  <si>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</si>
  <si>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</si>
  <si>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</si>
  <si>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</si>
  <si>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</si>
  <si>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</si>
  <si>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</si>
  <si>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</si>
  <si>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</si>
  <si>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</si>
  <si>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</si>
  <si>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</si>
  <si>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</si>
  <si>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</si>
  <si>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</si>
  <si>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</si>
  <si>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</si>
  <si>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</si>
  <si>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</si>
  <si>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</si>
  <si>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</si>
  <si>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</si>
  <si>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</si>
  <si>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</si>
  <si>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</si>
  <si>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</si>
  <si>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</si>
  <si>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</si>
  <si>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</si>
  <si>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</si>
  <si>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</si>
  <si>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</si>
  <si>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</si>
  <si>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</si>
  <si>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</si>
  <si>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</si>
  <si>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</si>
  <si>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</si>
  <si>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</si>
  <si>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</si>
  <si>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</si>
  <si>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</si>
  <si>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</si>
  <si>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</si>
  <si>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</si>
  <si>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</si>
  <si>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</si>
  <si>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</si>
  <si>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</si>
  <si>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</si>
  <si>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</si>
  <si>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</si>
  <si>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</si>
  <si>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</si>
  <si>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</si>
  <si>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</si>
  <si>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</si>
  <si>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</si>
  <si>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</si>
  <si>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</si>
  <si>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</si>
  <si>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</si>
  <si>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</si>
  <si>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</si>
  <si>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</si>
  <si>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</si>
  <si>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</si>
  <si>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</si>
  <si>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</si>
  <si>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</si>
  <si>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</si>
  <si>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</si>
  <si>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</si>
  <si>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</si>
  <si>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</si>
  <si>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</si>
  <si>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</si>
  <si>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</si>
  <si>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</si>
  <si>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</si>
  <si>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</si>
  <si>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</si>
  <si>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</si>
  <si>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</si>
  <si>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</si>
  <si>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</si>
  <si>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</si>
  <si>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</si>
  <si>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</si>
  <si>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</si>
  <si>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</si>
  <si>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</si>
  <si>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</si>
  <si>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</si>
  <si>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</si>
  <si>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</si>
  <si>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</si>
  <si>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</si>
  <si>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</si>
  <si>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</si>
  <si>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</si>
  <si>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</si>
  <si>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</si>
  <si>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</si>
  <si>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</si>
  <si>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</si>
  <si>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</si>
  <si>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</si>
  <si>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</si>
  <si>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</si>
  <si>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</si>
  <si>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</si>
  <si>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</si>
  <si>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</si>
  <si>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</si>
  <si>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</si>
  <si>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</si>
  <si>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</si>
  <si>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</si>
  <si>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</si>
  <si>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</si>
  <si>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</si>
  <si>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</si>
  <si>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</si>
  <si>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</si>
  <si>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</si>
  <si>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</si>
  <si>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</si>
  <si>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</si>
  <si>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</si>
  <si>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</si>
  <si>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</si>
  <si>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</si>
  <si>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</si>
  <si>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</si>
  <si>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</si>
  <si>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</si>
  <si>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</si>
  <si>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</si>
  <si>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</si>
  <si>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</si>
  <si>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</si>
  <si>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</si>
  <si>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</si>
  <si>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</si>
  <si>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</si>
  <si>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</si>
  <si>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</si>
  <si>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</si>
  <si>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</si>
  <si>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</si>
  <si>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</si>
  <si>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</si>
  <si>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</si>
  <si>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</si>
  <si>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</si>
  <si>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</si>
  <si>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</si>
  <si>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</si>
  <si>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</si>
  <si>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</si>
  <si>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</si>
  <si>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</si>
  <si>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</si>
  <si>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</si>
  <si>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</si>
  <si>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</si>
  <si>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</si>
  <si>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</si>
  <si>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</si>
  <si>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</si>
  <si>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</si>
  <si>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</si>
  <si>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</si>
  <si>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</si>
  <si>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</si>
  <si>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</si>
  <si>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</si>
  <si>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</si>
  <si>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</si>
  <si>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</si>
  <si>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</si>
  <si>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</si>
  <si>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</si>
  <si>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</si>
  <si>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</si>
  <si>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</si>
  <si>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</si>
  <si>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</si>
  <si>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</si>
  <si>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</si>
  <si>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</si>
  <si>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</si>
  <si>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</si>
  <si>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</si>
  <si>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</si>
  <si>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</si>
  <si>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</si>
  <si>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</si>
  <si>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</si>
  <si>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</si>
  <si>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</si>
  <si>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</si>
  <si>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</si>
  <si>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</si>
  <si>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</si>
  <si>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</si>
  <si>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</si>
  <si>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</si>
  <si>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</si>
  <si>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</si>
  <si>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</si>
  <si>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</si>
  <si>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</si>
  <si>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</si>
  <si>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</si>
  <si>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</si>
  <si>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</si>
  <si>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</si>
  <si>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</si>
  <si>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</si>
  <si>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</si>
  <si>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</si>
  <si>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</si>
  <si>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</si>
  <si>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</si>
  <si>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</si>
  <si>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</si>
  <si>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</si>
  <si>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</si>
  <si>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</si>
  <si>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</si>
  <si>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</si>
  <si>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</si>
  <si>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</si>
  <si>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</si>
  <si>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</si>
  <si>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</si>
  <si>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</si>
  <si>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</si>
  <si>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</si>
  <si>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</si>
  <si>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</si>
  <si>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</si>
  <si>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</si>
  <si>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</si>
  <si>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</si>
  <si>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</si>
  <si>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</si>
  <si>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</si>
  <si>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</si>
  <si>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</si>
  <si>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</si>
  <si>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</si>
  <si>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</si>
  <si>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</si>
  <si>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</si>
  <si>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</si>
  <si>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</si>
  <si>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</si>
  <si>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</si>
  <si>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</si>
  <si>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</si>
  <si>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</si>
  <si>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</si>
  <si>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</si>
  <si>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</si>
  <si>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</si>
  <si>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</si>
  <si>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</si>
  <si>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</si>
  <si>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</si>
  <si>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</si>
  <si>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</si>
  <si>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</si>
  <si>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</si>
  <si>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</si>
  <si>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</si>
  <si>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</si>
  <si>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</si>
  <si>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</si>
  <si>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</si>
  <si>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</si>
  <si>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</si>
  <si>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</si>
  <si>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</si>
  <si>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</si>
  <si>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</si>
  <si>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</si>
  <si>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</si>
  <si>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</si>
  <si>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</si>
  <si>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</si>
  <si>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</si>
  <si>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</si>
  <si>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</si>
  <si>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</si>
  <si>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</si>
  <si>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</si>
  <si>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</si>
  <si>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</si>
  <si>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</si>
  <si>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</si>
  <si>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</si>
  <si>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</si>
  <si>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</si>
  <si>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</si>
  <si>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</si>
  <si>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</si>
  <si>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</si>
  <si>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</si>
  <si>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</si>
  <si>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</si>
  <si>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</si>
  <si>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</si>
  <si>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</si>
  <si>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</si>
  <si>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</si>
  <si>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</si>
  <si>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</si>
  <si>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</si>
  <si>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</si>
  <si>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</si>
  <si>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</si>
  <si>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</si>
  <si>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</si>
  <si>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</si>
  <si>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</si>
  <si>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</si>
  <si>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</si>
  <si>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</si>
  <si>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</si>
  <si>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</si>
  <si>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</si>
  <si>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</si>
  <si>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</si>
  <si>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</si>
  <si>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</si>
  <si>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</si>
  <si>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</si>
  <si>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</si>
  <si>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</si>
  <si>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</si>
  <si>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</si>
  <si>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</si>
  <si>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</si>
  <si>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</si>
  <si>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</si>
  <si>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</si>
  <si>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</si>
  <si>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</si>
  <si>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</si>
  <si>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</si>
  <si>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</si>
  <si>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</si>
  <si>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</si>
  <si>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</si>
  <si>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</si>
  <si>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</si>
  <si>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</si>
  <si>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</si>
  <si>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</si>
  <si>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</si>
  <si>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</si>
  <si>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</si>
  <si>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</si>
  <si>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</si>
  <si>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</si>
  <si>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</si>
  <si>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</si>
  <si>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</si>
  <si>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</si>
  <si>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</si>
  <si>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</si>
  <si>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</si>
  <si>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</si>
  <si>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</si>
  <si>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</si>
  <si>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</si>
  <si>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</si>
  <si>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</si>
  <si>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</si>
  <si>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</si>
  <si>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</si>
  <si>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</si>
  <si>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</si>
  <si>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</si>
  <si>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</si>
  <si>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</si>
  <si>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</si>
  <si>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</si>
  <si>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</si>
  <si>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</si>
  <si>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</si>
  <si>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</si>
  <si>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</si>
  <si>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</si>
  <si>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</si>
  <si>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</si>
  <si>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</si>
  <si>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</si>
  <si>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</si>
  <si>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</si>
  <si>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</si>
  <si>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</si>
  <si>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</si>
  <si>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</si>
  <si>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</si>
  <si>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</si>
  <si>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</si>
  <si>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</si>
  <si>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</si>
  <si>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</si>
  <si>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</si>
  <si>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</si>
  <si>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</si>
  <si>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</si>
  <si>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</si>
  <si>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</si>
  <si>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</si>
  <si>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</si>
  <si>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</si>
  <si>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</si>
  <si>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</si>
  <si>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</si>
  <si>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</si>
  <si>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</si>
  <si>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</si>
  <si>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</si>
  <si>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</si>
  <si>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</si>
  <si>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</si>
  <si>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</si>
  <si>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</si>
  <si>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</si>
  <si>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</si>
  <si>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</si>
  <si>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</si>
  <si>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</si>
  <si>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</si>
  <si>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</si>
  <si>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</si>
  <si>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</si>
  <si>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</si>
  <si>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</si>
  <si>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</si>
  <si>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</si>
  <si>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</si>
  <si>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</si>
  <si>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</si>
  <si>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</si>
  <si>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</si>
  <si>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</si>
  <si>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</si>
  <si>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</si>
  <si>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</si>
  <si>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</si>
  <si>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</si>
  <si>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</si>
  <si>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</si>
  <si>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</si>
  <si>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</si>
  <si>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</si>
  <si>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</si>
  <si>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</si>
  <si>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</si>
  <si>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</si>
  <si>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</si>
  <si>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</si>
  <si>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</si>
  <si>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</si>
  <si>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</si>
  <si>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</si>
  <si>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</si>
  <si>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</si>
  <si>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</si>
  <si>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</si>
  <si>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</si>
  <si>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</si>
  <si>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</si>
  <si>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</si>
  <si>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</si>
  <si>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</si>
  <si>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</si>
  <si>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</si>
  <si>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</si>
  <si>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</si>
  <si>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</si>
  <si>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</si>
  <si>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</si>
  <si>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</si>
  <si>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</si>
  <si>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</si>
  <si>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</si>
  <si>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</si>
  <si>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</si>
  <si>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</si>
  <si>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</si>
  <si>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</si>
  <si>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</si>
  <si>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</si>
  <si>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</si>
  <si>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</si>
  <si>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</si>
  <si>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</si>
  <si>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</si>
  <si>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</si>
  <si>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</si>
  <si>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</si>
  <si>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</si>
  <si>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</si>
  <si>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</si>
  <si>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</si>
  <si>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</si>
  <si>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</si>
  <si>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</si>
  <si>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</si>
  <si>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</si>
  <si>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</si>
  <si>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</si>
  <si>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</si>
  <si>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</si>
  <si>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</si>
  <si>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</si>
  <si>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</si>
  <si>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</si>
  <si>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</si>
  <si>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</si>
  <si>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</si>
  <si>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</si>
  <si>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</si>
  <si>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</si>
  <si>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</si>
  <si>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</si>
  <si>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</si>
  <si>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</si>
  <si>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</si>
  <si>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</si>
  <si>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</si>
  <si>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</si>
  <si>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</si>
  <si>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</si>
  <si>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</si>
  <si>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</si>
  <si>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</si>
  <si>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</si>
  <si>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</si>
  <si>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</si>
  <si>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</si>
  <si>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</si>
  <si>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</si>
  <si>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</si>
  <si>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</si>
  <si>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</si>
  <si>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</si>
  <si>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</si>
  <si>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</si>
  <si>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</si>
  <si>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</si>
  <si>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</si>
  <si>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</si>
  <si>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</si>
  <si>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</si>
  <si>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</si>
  <si>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</si>
  <si>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</si>
  <si>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</si>
  <si>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</si>
  <si>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</si>
  <si>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</si>
  <si>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</si>
  <si>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</si>
  <si>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</si>
  <si>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</si>
  <si>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</si>
  <si>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</si>
  <si>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</si>
  <si>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</si>
  <si>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</si>
  <si>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</si>
  <si>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</si>
  <si>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</si>
  <si>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</si>
  <si>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</si>
  <si>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</si>
  <si>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</si>
  <si>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</si>
  <si>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</si>
  <si>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</si>
  <si>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</si>
  <si>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</si>
  <si>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</si>
  <si>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</si>
  <si>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</si>
  <si>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</si>
  <si>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</si>
  <si>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</si>
  <si>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</si>
  <si>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</si>
  <si>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</si>
  <si>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</si>
  <si>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</si>
  <si>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</si>
  <si>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</si>
  <si>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</si>
  <si>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</si>
  <si>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</si>
  <si>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</si>
  <si>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</si>
  <si>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</si>
  <si>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</si>
  <si>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</si>
  <si>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</si>
  <si>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</si>
  <si>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</si>
  <si>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</si>
  <si>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</si>
  <si>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</si>
  <si>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</si>
  <si>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</si>
  <si>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</si>
  <si>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</si>
  <si>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</si>
  <si>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</si>
  <si>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</si>
  <si>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</si>
  <si>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</si>
  <si>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</si>
  <si>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</si>
  <si>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</si>
  <si>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</si>
  <si>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</si>
  <si>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</si>
  <si>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</si>
  <si>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</si>
  <si>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</si>
  <si>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</si>
  <si>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</si>
  <si>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</si>
  <si>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</si>
  <si>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</si>
  <si>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</si>
  <si>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</si>
  <si>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</si>
  <si>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</si>
  <si>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</si>
  <si>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</si>
  <si>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</si>
  <si>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</si>
  <si>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</si>
  <si>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</si>
  <si>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</si>
  <si>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</si>
  <si>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</si>
  <si>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</si>
  <si>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</si>
  <si>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</si>
  <si>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</si>
  <si>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</si>
  <si>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</si>
  <si>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</si>
  <si>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</si>
  <si>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</si>
  <si>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</si>
  <si>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</si>
  <si>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</si>
  <si>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</si>
  <si>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</si>
  <si>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</si>
  <si>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</si>
  <si>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</si>
  <si>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</si>
  <si>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</si>
  <si>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</si>
  <si>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</si>
  <si>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</si>
  <si>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</si>
  <si>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</si>
  <si>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</si>
  <si>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</si>
  <si>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</si>
  <si>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</si>
  <si>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</si>
  <si>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</si>
  <si>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</si>
  <si>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</si>
  <si>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</si>
  <si>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</si>
  <si>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</si>
  <si>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</si>
  <si>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</si>
  <si>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</si>
  <si>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</si>
  <si>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</si>
  <si>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</si>
  <si>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</si>
  <si>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</si>
  <si>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</si>
  <si>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</si>
  <si>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</si>
  <si>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</si>
  <si>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</si>
  <si>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</si>
  <si>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</si>
  <si>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</si>
  <si>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</si>
  <si>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</si>
  <si>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</si>
  <si>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</si>
  <si>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</si>
  <si>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</si>
  <si>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</si>
  <si>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</si>
  <si>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</si>
  <si>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</si>
  <si>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</si>
  <si>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</si>
  <si>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</si>
  <si>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</si>
  <si>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</si>
  <si>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</si>
  <si>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</si>
  <si>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</si>
  <si>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</si>
  <si>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</si>
  <si>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</si>
  <si>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</si>
  <si>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</si>
  <si>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</si>
  <si>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</si>
  <si>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</si>
  <si>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</si>
  <si>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</si>
  <si>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</si>
  <si>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</si>
  <si>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</si>
  <si>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</si>
  <si>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</si>
  <si>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</si>
  <si>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</si>
  <si>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</si>
  <si>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</si>
  <si>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</si>
  <si>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</si>
  <si>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</si>
  <si>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</si>
  <si>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</si>
  <si>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</si>
  <si>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</si>
  <si>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</si>
  <si>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</si>
  <si>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</si>
  <si>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</si>
  <si>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</si>
  <si>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</si>
  <si>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</si>
  <si>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</si>
  <si>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</si>
  <si>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</si>
  <si>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</si>
  <si>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</si>
  <si>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</si>
  <si>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</si>
  <si>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</si>
  <si>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</si>
  <si>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</si>
  <si>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</si>
  <si>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</si>
  <si>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</si>
  <si>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</si>
  <si>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</si>
  <si>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</si>
  <si>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</si>
  <si>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</si>
  <si>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</si>
  <si>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</si>
  <si>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</si>
  <si>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</si>
  <si>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</si>
  <si>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</si>
  <si>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</si>
  <si>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</si>
  <si>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</si>
  <si>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</si>
  <si>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</si>
  <si>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</si>
  <si>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</si>
  <si>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</si>
  <si>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</si>
  <si>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</si>
  <si>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</si>
  <si>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</si>
  <si>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</si>
  <si>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</si>
  <si>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</si>
  <si>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</si>
  <si>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</si>
  <si>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</si>
  <si>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</si>
  <si>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</si>
  <si>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</si>
  <si>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</si>
  <si>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</si>
  <si>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</si>
  <si>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</si>
  <si>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</si>
  <si>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</si>
  <si>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</si>
  <si>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</si>
  <si>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</si>
  <si>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</si>
  <si>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</si>
  <si>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</si>
  <si>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</si>
  <si>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</si>
  <si>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</si>
  <si>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</si>
  <si>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</si>
  <si>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</si>
  <si>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</si>
  <si>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</si>
  <si>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</si>
  <si>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</si>
  <si>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</si>
  <si>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</si>
  <si>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</si>
  <si>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</si>
  <si>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</si>
  <si>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</si>
  <si>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</si>
  <si>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</si>
  <si>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</si>
  <si>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</si>
  <si>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</si>
  <si>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</si>
  <si>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</si>
  <si>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</si>
  <si>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</si>
  <si>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</si>
  <si>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</si>
  <si>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</si>
  <si>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</si>
  <si>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</si>
  <si>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</si>
  <si>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</si>
  <si>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</si>
  <si>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</si>
  <si>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</si>
  <si>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</si>
  <si>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</si>
  <si>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</si>
  <si>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</si>
  <si>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</si>
  <si>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</si>
  <si>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</si>
  <si>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</si>
  <si>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</si>
  <si>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</si>
  <si>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</si>
  <si>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</si>
  <si>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</si>
  <si>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</si>
  <si>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</si>
  <si>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</si>
  <si>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</si>
  <si>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</si>
  <si>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</si>
  <si>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</si>
  <si>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</si>
  <si>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</si>
  <si>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</si>
  <si>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</si>
  <si>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</si>
  <si>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</si>
  <si>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</si>
  <si>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</si>
  <si>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</si>
  <si>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</si>
  <si>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</si>
  <si>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</si>
  <si>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</si>
  <si>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</si>
  <si>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</si>
  <si>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</si>
  <si>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</si>
  <si>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</si>
  <si>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</si>
  <si>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</si>
  <si>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</si>
  <si>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</si>
  <si>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</si>
  <si>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</si>
  <si>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</si>
  <si>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</si>
  <si>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</si>
  <si>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</si>
  <si>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</si>
  <si>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</si>
  <si>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</si>
  <si>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</si>
  <si>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</si>
  <si>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</si>
  <si>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</si>
  <si>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</si>
  <si>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</si>
  <si>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</si>
  <si>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</si>
  <si>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</si>
  <si>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</si>
  <si>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</si>
  <si>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</si>
  <si>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</si>
  <si>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</si>
  <si>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</si>
  <si>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</si>
  <si>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</si>
  <si>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</si>
  <si>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</si>
  <si>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</si>
  <si>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</si>
  <si>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</si>
  <si>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</si>
  <si>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</si>
  <si>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</si>
  <si>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</si>
  <si>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</si>
  <si>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</si>
  <si>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</si>
  <si>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</si>
  <si>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</si>
  <si>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</si>
  <si>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</si>
  <si>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</si>
  <si>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</si>
  <si>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</si>
  <si>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</si>
  <si>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</si>
  <si>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</si>
  <si>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</si>
  <si>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</si>
  <si>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</si>
  <si>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</si>
  <si>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</si>
  <si>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</si>
  <si>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</si>
  <si>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</si>
  <si>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</si>
  <si>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</si>
  <si>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</si>
  <si>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</si>
  <si>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</si>
  <si>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</si>
  <si>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</si>
  <si>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</si>
  <si>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</si>
  <si>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</si>
  <si>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</si>
  <si>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</si>
  <si>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</si>
  <si>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</si>
  <si>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</si>
  <si>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</si>
  <si>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</si>
  <si>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</si>
  <si>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</si>
  <si>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</si>
  <si>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</si>
  <si>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</si>
  <si>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</si>
  <si>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</si>
  <si>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</si>
  <si>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</si>
  <si>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</si>
  <si>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</si>
  <si>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</si>
  <si>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</si>
  <si>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</si>
  <si>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</si>
  <si>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</si>
  <si>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</si>
  <si>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</si>
  <si>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</si>
  <si>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</si>
  <si>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</si>
  <si>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</si>
  <si>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</si>
  <si>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</si>
  <si>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</si>
  <si>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</si>
  <si>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</si>
  <si>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</si>
  <si>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</si>
  <si>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</si>
  <si>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</si>
  <si>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</si>
  <si>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</si>
  <si>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</si>
  <si>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</si>
  <si>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</si>
  <si>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</si>
  <si>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</si>
  <si>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</si>
  <si>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</si>
  <si>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</si>
  <si>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</si>
  <si>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</si>
  <si>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</si>
  <si>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</si>
  <si>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</si>
  <si>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</si>
  <si>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</si>
  <si>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</si>
  <si>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</si>
  <si>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</si>
  <si>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</si>
  <si>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</si>
  <si>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</si>
  <si>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</si>
  <si>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</si>
  <si>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</si>
  <si>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</si>
  <si>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</si>
  <si>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</si>
  <si>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</si>
  <si>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</si>
  <si>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</si>
  <si>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</si>
  <si>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</si>
  <si>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</si>
  <si>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</si>
  <si>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</si>
  <si>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</si>
  <si>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</si>
  <si>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</si>
  <si>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</si>
  <si>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</si>
  <si>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</si>
  <si>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</si>
  <si>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</si>
  <si>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</si>
  <si>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</si>
  <si>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</si>
  <si>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</si>
  <si>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</si>
  <si>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</si>
  <si>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</si>
  <si>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</si>
  <si>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</si>
  <si>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</si>
  <si>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</si>
  <si>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</si>
  <si>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</si>
  <si>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</si>
  <si>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</si>
  <si>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</si>
  <si>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</si>
  <si>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</si>
  <si>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</si>
  <si>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</si>
  <si>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</si>
  <si>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</si>
  <si>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</si>
  <si>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</si>
  <si>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</si>
  <si>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</si>
  <si>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</si>
  <si>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</si>
  <si>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</si>
  <si>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</si>
  <si>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</si>
  <si>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</si>
  <si>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</si>
  <si>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</si>
  <si>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</si>
  <si>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</si>
  <si>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</si>
  <si>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</si>
  <si>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</si>
  <si>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</si>
  <si>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</si>
  <si>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</si>
  <si>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</si>
  <si>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</si>
  <si>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</si>
  <si>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</si>
  <si>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</si>
  <si>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</si>
  <si>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</si>
  <si>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</si>
  <si>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</si>
  <si>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</si>
  <si>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</si>
  <si>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</si>
  <si>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</si>
  <si>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</si>
  <si>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</si>
  <si>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</si>
  <si>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</si>
  <si>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</si>
  <si>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</si>
  <si>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</si>
  <si>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</si>
  <si>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</si>
  <si>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</si>
  <si>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</si>
  <si>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</si>
  <si>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</si>
  <si>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</si>
  <si>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</si>
  <si>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</si>
  <si>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</si>
  <si>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</si>
  <si>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</si>
  <si>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</si>
  <si>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</si>
  <si>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</si>
  <si>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</si>
  <si>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</si>
  <si>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</si>
  <si>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</si>
  <si>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</si>
  <si>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</si>
  <si>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</si>
  <si>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</si>
  <si>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</si>
  <si>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</si>
  <si>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</si>
  <si>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</si>
  <si>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</si>
  <si>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</si>
  <si>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</si>
  <si>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</si>
  <si>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</si>
  <si>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</si>
  <si>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</si>
  <si>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</si>
  <si>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</si>
  <si>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</si>
  <si>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</si>
  <si>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</si>
  <si>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</si>
  <si>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</si>
  <si>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</si>
  <si>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</si>
  <si>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</si>
  <si>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</si>
  <si>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</si>
  <si>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</si>
  <si>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</si>
  <si>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</si>
  <si>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</si>
  <si>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</si>
  <si>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</si>
  <si>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</si>
  <si>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</si>
  <si>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</si>
  <si>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</si>
  <si>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</si>
  <si>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</si>
  <si>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</si>
  <si>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</si>
  <si>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</si>
  <si>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</si>
  <si>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</si>
  <si>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</si>
  <si>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</si>
  <si>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</si>
  <si>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</si>
  <si>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</si>
  <si>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</si>
  <si>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</si>
  <si>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</si>
  <si>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</si>
  <si>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</si>
  <si>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</si>
  <si>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</si>
  <si>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</si>
  <si>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</si>
  <si>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</si>
  <si>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</si>
  <si>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</si>
  <si>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</si>
  <si>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</si>
  <si>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</si>
  <si>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</si>
  <si>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</si>
  <si>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</si>
  <si>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</si>
  <si>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</si>
  <si>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</si>
  <si>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</si>
  <si>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</si>
  <si>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</si>
  <si>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</si>
  <si>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</si>
  <si>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</si>
  <si>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</si>
  <si>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</si>
  <si>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</si>
  <si>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</si>
  <si>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</si>
  <si>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</si>
  <si>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</si>
  <si>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</si>
  <si>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</si>
  <si>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</si>
  <si>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</si>
  <si>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</si>
  <si>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</si>
  <si>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</si>
  <si>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</si>
  <si>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</si>
  <si>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</si>
  <si>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</si>
  <si>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</si>
  <si>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</si>
  <si>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</si>
  <si>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</si>
  <si>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</si>
  <si>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</si>
  <si>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</si>
  <si>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</si>
  <si>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</si>
  <si>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</si>
  <si>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</si>
  <si>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</si>
  <si>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</si>
  <si>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</si>
  <si>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</si>
  <si>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</si>
  <si>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</si>
  <si>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</si>
  <si>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</si>
  <si>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</si>
  <si>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</si>
  <si>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</si>
  <si>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</si>
  <si>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</si>
  <si>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</si>
  <si>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</si>
  <si>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</si>
  <si>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</si>
  <si>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</si>
  <si>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</si>
  <si>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</si>
  <si>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</si>
  <si>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</si>
  <si>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</si>
  <si>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</si>
  <si>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</si>
  <si>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</si>
  <si>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</si>
  <si>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</si>
  <si>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</si>
  <si>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</si>
  <si>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</si>
  <si>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</si>
  <si>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</si>
  <si>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</si>
  <si>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</si>
  <si>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</si>
  <si>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</si>
  <si>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</si>
  <si>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</si>
  <si>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</si>
  <si>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</si>
  <si>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</si>
  <si>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</si>
  <si>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</si>
  <si>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</si>
  <si>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</si>
  <si>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</si>
  <si>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</si>
  <si>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</si>
  <si>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</si>
  <si>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</si>
  <si>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</si>
  <si>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</si>
  <si>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</si>
  <si>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</si>
  <si>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</si>
  <si>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</si>
  <si>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</si>
  <si>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</si>
  <si>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</si>
  <si>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</si>
  <si>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</si>
  <si>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</si>
  <si>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</si>
  <si>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</si>
  <si>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</si>
  <si>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</si>
  <si>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</si>
  <si>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</si>
  <si>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</si>
  <si>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</si>
  <si>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</si>
  <si>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</si>
  <si>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</si>
  <si>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</si>
  <si>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</si>
  <si>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</si>
  <si>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</si>
  <si>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</si>
  <si>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</si>
  <si>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</si>
  <si>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</si>
  <si>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</si>
  <si>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</si>
  <si>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</si>
  <si>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</si>
  <si>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</si>
  <si>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</si>
  <si>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</si>
  <si>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</si>
  <si>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</si>
  <si>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</si>
  <si>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</si>
  <si>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</si>
  <si>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</si>
  <si>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</si>
  <si>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</si>
  <si>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</si>
  <si>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</si>
  <si>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</si>
  <si>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</si>
  <si>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</si>
  <si>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</si>
  <si>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</si>
  <si>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</si>
  <si>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</si>
  <si>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</si>
  <si>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</si>
  <si>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</si>
  <si>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</si>
  <si>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</si>
  <si>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</si>
  <si>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</si>
  <si>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</si>
  <si>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</si>
  <si>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</si>
  <si>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</si>
  <si>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</si>
  <si>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</si>
  <si>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</si>
  <si>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</si>
  <si>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</si>
  <si>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</si>
  <si>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</si>
  <si>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</si>
  <si>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</si>
  <si>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</si>
  <si>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</si>
  <si>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</si>
  <si>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</si>
  <si>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</si>
  <si>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</si>
  <si>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</si>
  <si>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</si>
  <si>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</si>
  <si>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</si>
  <si>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</si>
  <si>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</si>
  <si>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</si>
  <si>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</si>
  <si>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</si>
  <si>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</si>
  <si>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</si>
  <si>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</si>
  <si>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</si>
  <si>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</si>
  <si>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</si>
  <si>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</si>
  <si>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</si>
  <si>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</si>
  <si>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</si>
  <si>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</si>
  <si>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</si>
  <si>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</si>
  <si>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</si>
  <si>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</si>
  <si>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</si>
  <si>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</si>
  <si>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</si>
  <si>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</si>
  <si>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</si>
  <si>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</si>
  <si>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</si>
  <si>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</si>
  <si>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</si>
  <si>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</si>
  <si>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</si>
  <si>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</si>
  <si>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</si>
  <si>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</si>
  <si>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</si>
  <si>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</si>
  <si>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</si>
  <si>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</si>
  <si>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</si>
  <si>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</si>
  <si>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</si>
  <si>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</si>
  <si>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</si>
  <si>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</si>
  <si>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</si>
  <si>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</si>
  <si>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</si>
  <si>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</si>
  <si>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</si>
  <si>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</si>
  <si>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</si>
  <si>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</si>
  <si>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</si>
  <si>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</si>
  <si>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</si>
  <si>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</si>
  <si>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</si>
  <si>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</si>
  <si>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</si>
  <si>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</si>
  <si>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</si>
  <si>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</si>
  <si>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</si>
  <si>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</si>
  <si>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</si>
  <si>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</si>
  <si>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</si>
  <si>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</si>
  <si>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</si>
  <si>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</si>
  <si>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</si>
  <si>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</si>
  <si>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</si>
  <si>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</si>
  <si>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</si>
  <si>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</si>
  <si>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</si>
  <si>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</si>
  <si>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</si>
  <si>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</si>
  <si>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</si>
  <si>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</si>
  <si>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</si>
  <si>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</si>
  <si>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</si>
  <si>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</si>
  <si>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</si>
  <si>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</si>
  <si>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</si>
  <si>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</si>
  <si>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</si>
  <si>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</si>
  <si>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</si>
  <si>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</si>
  <si>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</si>
  <si>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</si>
  <si>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</si>
  <si>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</si>
  <si>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</si>
  <si>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</si>
  <si>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</si>
  <si>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</si>
  <si>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</si>
  <si>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</si>
  <si>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</si>
  <si>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</si>
  <si>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</si>
  <si>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</si>
  <si>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</si>
  <si>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</si>
  <si>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</si>
  <si>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</si>
  <si>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</si>
  <si>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</si>
  <si>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</si>
  <si>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</si>
  <si>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</si>
  <si>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</si>
  <si>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</si>
  <si>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</si>
  <si>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</si>
  <si>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</si>
  <si>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</si>
  <si>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</si>
  <si>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</si>
  <si>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</si>
  <si>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</si>
  <si>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</si>
  <si>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</si>
  <si>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</si>
  <si>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</si>
  <si>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</si>
  <si>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</si>
  <si>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</si>
  <si>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</si>
  <si>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</si>
  <si>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</si>
  <si>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</si>
  <si>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</si>
  <si>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</si>
  <si>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</si>
  <si>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</si>
  <si>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</si>
  <si>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</si>
  <si>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</si>
  <si>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</si>
  <si>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</si>
  <si>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</si>
  <si>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</si>
  <si>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</si>
  <si>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</si>
  <si>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</si>
  <si>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</si>
  <si>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</si>
  <si>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</si>
  <si>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</si>
  <si>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</si>
  <si>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</si>
  <si>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</si>
  <si>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</si>
  <si>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</si>
  <si>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</si>
  <si>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</si>
  <si>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</si>
  <si>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</si>
  <si>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</si>
  <si>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</si>
  <si>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</si>
  <si>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</si>
  <si>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</si>
  <si>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</si>
  <si>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</si>
  <si>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</si>
  <si>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</si>
  <si>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</si>
  <si>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</si>
  <si>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</si>
  <si>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</si>
  <si>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</si>
  <si>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</si>
  <si>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</si>
  <si>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</si>
  <si>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</si>
  <si>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</si>
  <si>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</si>
  <si>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</si>
  <si>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</si>
  <si>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</si>
  <si>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</si>
  <si>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</si>
  <si>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</si>
  <si>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</si>
  <si>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</si>
  <si>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</si>
  <si>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</si>
  <si>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</si>
  <si>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</si>
  <si>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</si>
  <si>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</si>
  <si>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</si>
  <si>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</si>
  <si>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</si>
  <si>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</si>
  <si>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</si>
  <si>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</si>
  <si>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</si>
  <si>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</si>
  <si>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</si>
  <si>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</si>
  <si>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</si>
  <si>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</si>
  <si>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</si>
  <si>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</si>
  <si>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</si>
  <si>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</si>
  <si>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</si>
  <si>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</si>
  <si>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</si>
  <si>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</si>
  <si>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</si>
  <si>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</si>
  <si>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</si>
  <si>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</si>
  <si>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</si>
  <si>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</si>
  <si>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</si>
  <si>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</si>
  <si>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</si>
  <si>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</si>
  <si>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</si>
  <si>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</si>
  <si>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</si>
  <si>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</si>
  <si>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</si>
  <si>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</si>
  <si>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</si>
  <si>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</si>
  <si>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</si>
  <si>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</si>
  <si>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</si>
  <si>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</si>
  <si>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</si>
  <si>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</si>
  <si>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</si>
  <si>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</si>
  <si>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</si>
  <si>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</si>
  <si>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</si>
  <si>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</si>
  <si>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</si>
  <si>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</si>
  <si>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</si>
  <si>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</si>
  <si>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</si>
  <si>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</si>
  <si>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</si>
  <si>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</si>
  <si>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</si>
  <si>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</si>
  <si>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</si>
  <si>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</si>
  <si>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</si>
  <si>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</si>
  <si>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</si>
  <si>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</si>
  <si>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</si>
  <si>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</si>
  <si>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</si>
  <si>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</si>
  <si>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</si>
  <si>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</si>
  <si>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</si>
  <si>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</si>
  <si>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</si>
  <si>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</si>
  <si>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</si>
  <si>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</si>
  <si>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</si>
  <si>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</si>
  <si>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</si>
  <si>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</si>
  <si>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</si>
  <si>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</si>
  <si>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</si>
  <si>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</si>
  <si>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</si>
  <si>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</si>
  <si>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</si>
  <si>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</si>
  <si>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</si>
  <si>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</si>
  <si>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</si>
  <si>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</si>
  <si>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</si>
  <si>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</si>
  <si>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</si>
  <si>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</si>
  <si>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</si>
  <si>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</si>
  <si>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</si>
  <si>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</si>
  <si>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</si>
  <si>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</si>
  <si>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</si>
  <si>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</si>
  <si>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</si>
  <si>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</si>
  <si>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</si>
  <si>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</si>
  <si>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</si>
  <si>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</si>
  <si>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</si>
  <si>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</si>
  <si>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</si>
  <si>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</si>
  <si>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</si>
  <si>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</si>
  <si>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</si>
  <si>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</si>
  <si>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</si>
  <si>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</si>
  <si>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</si>
  <si>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</si>
  <si>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</si>
  <si>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</si>
  <si>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</si>
  <si>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</si>
  <si>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</si>
  <si>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</si>
  <si>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</si>
  <si>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</si>
  <si>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</si>
  <si>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</si>
  <si>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</si>
  <si>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</si>
  <si>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</si>
  <si>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</si>
  <si>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</si>
  <si>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</si>
  <si>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</si>
  <si>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</si>
  <si>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</si>
  <si>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</si>
  <si>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</si>
  <si>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</si>
  <si>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</si>
  <si>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</si>
  <si>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</si>
  <si>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</si>
  <si>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</si>
  <si>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</si>
  <si>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</si>
  <si>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</si>
  <si>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</si>
  <si>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</si>
  <si>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</si>
  <si>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</si>
  <si>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</si>
  <si>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</si>
  <si>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</si>
  <si>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</si>
  <si>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</si>
  <si>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</si>
  <si>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</si>
  <si>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</si>
  <si>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</si>
  <si>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</si>
  <si>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</si>
  <si>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</si>
  <si>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</si>
  <si>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</si>
  <si>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</si>
  <si>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</si>
  <si>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</si>
  <si>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</si>
  <si>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</si>
  <si>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</si>
  <si>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</si>
  <si>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</si>
  <si>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</si>
  <si>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</si>
  <si>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</si>
  <si>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</si>
  <si>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</si>
  <si>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</si>
  <si>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</si>
  <si>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</si>
  <si>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</si>
  <si>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</si>
  <si>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</si>
  <si>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</si>
  <si>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</si>
  <si>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</si>
  <si>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</si>
  <si>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</si>
  <si>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</si>
  <si>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</si>
  <si>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</si>
  <si>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</si>
  <si>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</si>
  <si>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</si>
  <si>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</si>
  <si>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</si>
  <si>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</si>
  <si>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</si>
  <si>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</si>
  <si>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</si>
  <si>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</si>
  <si>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</si>
  <si>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</si>
  <si>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</si>
  <si>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</si>
  <si>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</si>
  <si>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</si>
  <si>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</si>
  <si>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</si>
  <si>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</si>
  <si>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</si>
  <si>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</si>
  <si>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</si>
  <si>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</si>
  <si>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</si>
  <si>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</si>
  <si>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</si>
  <si>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</si>
  <si>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</si>
  <si>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</si>
  <si>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</si>
  <si>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</si>
  <si>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</si>
  <si>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</si>
  <si>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</si>
  <si>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</si>
  <si>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</si>
  <si>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</si>
  <si>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</si>
  <si>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</si>
  <si>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</si>
  <si>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</si>
  <si>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</si>
  <si>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</si>
  <si>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</si>
  <si>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</si>
  <si>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</si>
  <si>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</si>
  <si>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</si>
  <si>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</si>
  <si>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</si>
  <si>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</si>
  <si>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</si>
  <si>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</si>
  <si>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</si>
  <si>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</si>
  <si>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</si>
  <si>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</si>
  <si>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</si>
  <si>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</si>
  <si>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</si>
  <si>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</si>
  <si>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</si>
  <si>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</si>
  <si>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</si>
  <si>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</si>
  <si>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</si>
  <si>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</si>
  <si>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</si>
  <si>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</si>
  <si>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</si>
  <si>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</si>
  <si>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</si>
  <si>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</si>
  <si>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</si>
  <si>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</si>
  <si>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</si>
  <si>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</si>
  <si>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</si>
  <si>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</si>
  <si>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</si>
  <si>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</si>
  <si>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</si>
  <si>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</si>
  <si>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</si>
  <si>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</si>
  <si>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</si>
  <si>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</si>
  <si>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</si>
  <si>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</si>
  <si>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</si>
  <si>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</si>
  <si>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</si>
  <si>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</si>
  <si>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</si>
  <si>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</si>
  <si>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</si>
  <si>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</si>
  <si>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</si>
  <si>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</si>
  <si>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</si>
  <si>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</si>
  <si>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</si>
  <si>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</si>
  <si>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</si>
  <si>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</si>
  <si>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</si>
  <si>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</si>
  <si>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</si>
  <si>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</si>
  <si>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</si>
  <si>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</si>
  <si>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</si>
  <si>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</si>
  <si>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</si>
  <si>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</si>
  <si>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</si>
  <si>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</si>
  <si>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</si>
  <si>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</si>
  <si>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</si>
  <si>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</si>
  <si>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</si>
  <si>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</si>
  <si>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</si>
  <si>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</si>
  <si>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</si>
  <si>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</si>
  <si>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</si>
  <si>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</si>
  <si>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</si>
  <si>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</si>
  <si>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</si>
  <si>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</si>
  <si>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</si>
  <si>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</si>
  <si>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</si>
  <si>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</si>
  <si>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</si>
  <si>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</si>
  <si>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</si>
  <si>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</si>
  <si>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</si>
  <si>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</si>
  <si>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</si>
  <si>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</si>
  <si>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</si>
  <si>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</si>
  <si>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</si>
  <si>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</si>
  <si>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</si>
  <si>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</si>
  <si>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</si>
  <si>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</si>
  <si>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</si>
  <si>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</si>
  <si>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</si>
  <si>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</si>
  <si>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</si>
  <si>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</si>
  <si>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</si>
  <si>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</si>
  <si>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</si>
  <si>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</si>
  <si>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</si>
  <si>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</si>
  <si>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</si>
  <si>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</si>
  <si>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</si>
  <si>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</si>
  <si>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</si>
  <si>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</si>
  <si>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</si>
  <si>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</si>
  <si>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</si>
  <si>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</si>
  <si>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</si>
  <si>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</si>
  <si>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</si>
  <si>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</si>
  <si>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</si>
  <si>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</si>
  <si>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</si>
  <si>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</si>
  <si>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</si>
  <si>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</si>
  <si>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</si>
  <si>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</si>
  <si>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</si>
  <si>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</si>
  <si>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</si>
  <si>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</si>
  <si>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</si>
  <si>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</si>
  <si>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</si>
  <si>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</si>
  <si>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</si>
  <si>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</si>
  <si>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</si>
  <si>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</si>
  <si>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</si>
  <si>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</si>
  <si>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</si>
  <si>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</si>
  <si>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</si>
  <si>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</si>
  <si>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</si>
  <si>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</si>
  <si>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</si>
  <si>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</si>
  <si>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</si>
  <si>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</si>
  <si>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</si>
  <si>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</si>
  <si>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</si>
  <si>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</si>
  <si>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</si>
  <si>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</si>
  <si>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</si>
  <si>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</si>
  <si>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</si>
  <si>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</si>
  <si>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</si>
  <si>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</si>
  <si>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</si>
  <si>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</si>
  <si>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</si>
  <si>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</si>
  <si>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</si>
  <si>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</si>
  <si>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</si>
  <si>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</si>
  <si>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</si>
  <si>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</si>
  <si>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</si>
  <si>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</si>
  <si>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</si>
  <si>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</si>
  <si>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</si>
  <si>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</si>
  <si>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</si>
  <si>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</si>
  <si>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</si>
  <si>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</si>
  <si>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</si>
  <si>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</si>
  <si>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</si>
  <si>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</si>
  <si>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</si>
  <si>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</si>
  <si>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</si>
  <si>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</si>
  <si>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</si>
  <si>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</si>
  <si>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</si>
  <si>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</si>
  <si>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</si>
  <si>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</si>
  <si>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</si>
  <si>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</si>
  <si>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</si>
  <si>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</si>
  <si>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</si>
  <si>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</si>
  <si>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</si>
  <si>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</si>
  <si>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</si>
  <si>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</si>
  <si>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</si>
  <si>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</si>
  <si>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</si>
  <si>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</si>
  <si>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</si>
  <si>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</si>
  <si>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</si>
  <si>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</si>
  <si>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</si>
  <si>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</si>
  <si>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</si>
  <si>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</si>
  <si>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</si>
  <si>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</si>
  <si>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</si>
  <si>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</si>
  <si>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</si>
  <si>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</si>
  <si>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</si>
  <si>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</si>
  <si>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</si>
  <si>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</si>
  <si>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</si>
  <si>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</si>
  <si>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</si>
  <si>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</si>
  <si>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</si>
  <si>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</si>
  <si>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</si>
  <si>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</si>
  <si>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</si>
  <si>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</si>
  <si>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</si>
  <si>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</si>
  <si>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</si>
  <si>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</si>
  <si>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</si>
  <si>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</si>
  <si>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</si>
  <si>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</si>
  <si>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</si>
  <si>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</si>
  <si>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</si>
  <si>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</si>
  <si>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</si>
  <si>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</si>
  <si>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</si>
  <si>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</si>
  <si>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</si>
  <si>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</si>
  <si>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</si>
  <si>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</si>
  <si>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</si>
  <si>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</si>
  <si>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</si>
  <si>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</si>
  <si>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</si>
  <si>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</si>
  <si>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</si>
  <si>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</si>
  <si>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</si>
  <si>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</si>
  <si>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</si>
  <si>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</si>
  <si>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</si>
  <si>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</si>
  <si>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</si>
  <si>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</si>
  <si>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</si>
  <si>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</si>
  <si>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</si>
  <si>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</si>
  <si>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</si>
  <si>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</si>
  <si>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</si>
  <si>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</si>
  <si>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</si>
  <si>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</si>
  <si>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</si>
  <si>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</si>
  <si>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</si>
  <si>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</si>
  <si>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</si>
  <si>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</si>
  <si>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</si>
  <si>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</si>
  <si>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</si>
  <si>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</si>
  <si>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</si>
  <si>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</si>
  <si>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</si>
  <si>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</si>
  <si>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</si>
  <si>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</si>
  <si>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</si>
  <si>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</si>
  <si>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</si>
  <si>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</si>
  <si>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</si>
  <si>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</si>
  <si>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</si>
  <si>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</si>
  <si>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</si>
  <si>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</si>
  <si>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</si>
  <si>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</si>
  <si>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</si>
  <si>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</si>
  <si>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</si>
  <si>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</si>
  <si>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</si>
  <si>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</si>
  <si>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</si>
  <si>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</si>
  <si>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</si>
  <si>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</si>
  <si>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</si>
  <si>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</si>
  <si>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</si>
  <si>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</si>
  <si>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</si>
  <si>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</si>
  <si>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</si>
  <si>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</si>
  <si>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</si>
  <si>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</si>
  <si>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</si>
  <si>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</si>
  <si>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</si>
  <si>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</si>
  <si>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</si>
  <si>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</si>
  <si>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</si>
  <si>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</si>
  <si>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</si>
  <si>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</si>
  <si>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</si>
  <si>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</si>
  <si>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</si>
  <si>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</si>
  <si>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</si>
  <si>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</si>
  <si>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</si>
  <si>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</si>
  <si>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</si>
  <si>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</si>
  <si>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</si>
  <si>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</si>
  <si>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</si>
  <si>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</si>
  <si>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</si>
  <si>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</si>
  <si>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</si>
  <si>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</si>
  <si>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</si>
  <si>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</si>
  <si>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</si>
  <si>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</si>
  <si>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</si>
  <si>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</si>
  <si>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</si>
  <si>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</si>
  <si>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</si>
  <si>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</si>
  <si>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</si>
  <si>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</si>
  <si>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</si>
  <si>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</si>
  <si>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</si>
  <si>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</si>
  <si>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</si>
  <si>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</si>
  <si>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</si>
  <si>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</si>
  <si>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</si>
  <si>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</si>
  <si>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</si>
  <si>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</si>
  <si>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</si>
  <si>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</si>
  <si>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</si>
  <si>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</si>
  <si>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</si>
  <si>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</si>
  <si>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</si>
  <si>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</si>
  <si>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</si>
  <si>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</si>
  <si>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</si>
  <si>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</si>
  <si>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</si>
  <si>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</si>
  <si>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</si>
  <si>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</si>
  <si>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</si>
  <si>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</si>
  <si>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</si>
  <si>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</si>
  <si>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</si>
  <si>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</si>
  <si>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</si>
  <si>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</si>
  <si>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</si>
  <si>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</si>
  <si>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</si>
  <si>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</si>
  <si>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</si>
  <si>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</si>
  <si>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</si>
  <si>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</si>
  <si>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</si>
  <si>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</si>
  <si>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</si>
  <si>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</si>
  <si>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</si>
  <si>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</si>
  <si>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</si>
  <si>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</si>
  <si>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</si>
  <si>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</si>
  <si>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</si>
  <si>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</si>
  <si>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</si>
  <si>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</si>
  <si>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</si>
  <si>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</si>
  <si>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</si>
  <si>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</si>
  <si>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</si>
  <si>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</si>
  <si>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</si>
  <si>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</si>
  <si>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</si>
  <si>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</si>
  <si>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</si>
  <si>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</si>
  <si>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</si>
  <si>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</si>
  <si>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</si>
  <si>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</si>
  <si>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</si>
  <si>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</si>
  <si>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</si>
  <si>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</si>
  <si>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</si>
  <si>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</si>
  <si>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</si>
  <si>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</si>
  <si>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</si>
  <si>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</si>
  <si>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</si>
  <si>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</si>
  <si>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</si>
  <si>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</si>
  <si>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</si>
  <si>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</si>
  <si>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</si>
  <si>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</si>
  <si>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</si>
  <si>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</si>
  <si>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</si>
  <si>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</si>
  <si>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</si>
  <si>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</si>
  <si>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</si>
  <si>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</si>
  <si>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</si>
  <si>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</si>
  <si>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</si>
  <si>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</si>
  <si>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</si>
  <si>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</si>
  <si>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</si>
  <si>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</si>
  <si>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</si>
  <si>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</si>
  <si>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</si>
  <si>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</si>
  <si>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</si>
  <si>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</si>
  <si>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</si>
  <si>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</si>
  <si>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</si>
  <si>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</si>
  <si>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</si>
  <si>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</si>
  <si>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</si>
  <si>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</si>
  <si>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</si>
  <si>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</si>
  <si>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</si>
  <si>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</si>
  <si>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</si>
  <si>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</si>
  <si>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</si>
  <si>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</si>
  <si>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</si>
  <si>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</si>
  <si>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</si>
  <si>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</si>
  <si>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</si>
  <si>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</si>
  <si>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</si>
  <si>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</si>
  <si>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</si>
  <si>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</si>
  <si>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</si>
  <si>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</si>
  <si>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</si>
  <si>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</si>
  <si>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</si>
  <si>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</si>
  <si>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</si>
  <si>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</si>
  <si>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</si>
  <si>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</si>
  <si>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</si>
  <si>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</si>
  <si>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</si>
  <si>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</si>
  <si>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</si>
  <si>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</si>
  <si>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</si>
  <si>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</si>
  <si>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</si>
  <si>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</si>
  <si>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</si>
  <si>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</si>
  <si>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</si>
  <si>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</si>
  <si>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</si>
  <si>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</si>
  <si>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</si>
  <si>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</si>
  <si>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</si>
  <si>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</si>
  <si>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</si>
  <si>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</si>
  <si>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</si>
  <si>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</si>
  <si>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</si>
  <si>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</si>
  <si>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</si>
  <si>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</si>
  <si>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</si>
  <si>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</si>
  <si>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</si>
  <si>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</si>
  <si>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</si>
  <si>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</si>
  <si>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</si>
  <si>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</si>
  <si>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</si>
  <si>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</si>
  <si>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</si>
  <si>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</si>
  <si>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</si>
  <si>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</si>
  <si>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</si>
  <si>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</si>
  <si>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</si>
  <si>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</si>
  <si>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</si>
  <si>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</si>
  <si>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</si>
  <si>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</si>
  <si>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</si>
  <si>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</si>
  <si>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</si>
  <si>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</si>
  <si>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</si>
  <si>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</si>
  <si>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</si>
  <si>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</si>
  <si>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</si>
  <si>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</si>
  <si>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</si>
  <si>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</si>
  <si>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</si>
  <si>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</si>
  <si>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</si>
  <si>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</si>
  <si>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</si>
  <si>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</si>
  <si>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</si>
  <si>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</si>
  <si>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</si>
  <si>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</si>
  <si>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</si>
  <si>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</si>
  <si>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</si>
  <si>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</si>
  <si>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</si>
  <si>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</si>
  <si>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</si>
  <si>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</si>
  <si>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</si>
  <si>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</si>
  <si>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</si>
  <si>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</si>
  <si>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</si>
  <si>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</si>
  <si>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</si>
  <si>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</si>
  <si>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</si>
  <si>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</si>
  <si>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</si>
  <si>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</si>
  <si>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</si>
  <si>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</si>
  <si>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</si>
  <si>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</si>
  <si>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</si>
  <si>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</si>
  <si>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</si>
  <si>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</si>
  <si>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</si>
  <si>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</si>
  <si>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</si>
  <si>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</si>
  <si>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</si>
  <si>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</si>
  <si>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</si>
  <si>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</si>
  <si>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</si>
  <si>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</si>
  <si>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</si>
  <si>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</si>
  <si>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</si>
  <si>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</si>
  <si>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</si>
  <si>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</si>
  <si>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</si>
  <si>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</si>
  <si>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</si>
  <si>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</si>
  <si>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</si>
  <si>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</si>
  <si>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</si>
  <si>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</si>
  <si>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</si>
  <si>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</si>
  <si>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</si>
  <si>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</si>
  <si>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</si>
  <si>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</si>
  <si>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</si>
  <si>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</si>
  <si>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</si>
  <si>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</si>
  <si>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</si>
  <si>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</si>
  <si>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</si>
  <si>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</si>
  <si>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</si>
  <si>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</si>
  <si>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</si>
  <si>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</si>
  <si>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</si>
  <si>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</si>
  <si>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</si>
  <si>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</si>
  <si>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</si>
  <si>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</si>
  <si>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</si>
  <si>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</si>
  <si>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</si>
  <si>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</si>
  <si>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</si>
  <si>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</si>
  <si>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</si>
  <si>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</si>
  <si>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</si>
  <si>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</si>
  <si>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</si>
  <si>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</si>
  <si>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</si>
  <si>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</si>
  <si>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</si>
  <si>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</si>
  <si>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</si>
  <si>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</si>
  <si>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</si>
  <si>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</si>
  <si>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</si>
  <si>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</si>
  <si>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</si>
  <si>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</si>
  <si>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</si>
  <si>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</si>
  <si>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</si>
  <si>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</si>
  <si>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</si>
  <si>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</si>
  <si>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</si>
  <si>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</si>
  <si>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</si>
  <si>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</si>
  <si>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</si>
  <si>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</si>
  <si>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</si>
  <si>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</si>
  <si>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</si>
  <si>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</si>
  <si>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</si>
  <si>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</si>
  <si>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</si>
  <si>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</si>
  <si>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</si>
  <si>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</si>
  <si>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</si>
  <si>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</si>
  <si>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</si>
  <si>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</si>
  <si>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</si>
  <si>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</si>
  <si>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</si>
  <si>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</si>
  <si>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</si>
  <si>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</si>
  <si>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</si>
  <si>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</si>
  <si>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</si>
  <si>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</si>
  <si>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</si>
  <si>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</si>
  <si>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</si>
  <si>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</si>
  <si>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</si>
  <si>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</si>
  <si>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</si>
  <si>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</si>
  <si>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</si>
  <si>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</si>
  <si>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</si>
  <si>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</si>
  <si>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</si>
  <si>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</si>
  <si>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</si>
  <si>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</si>
  <si>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</si>
  <si>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</si>
  <si>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</si>
  <si>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</si>
  <si>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</si>
  <si>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</si>
  <si>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</si>
  <si>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</si>
  <si>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</si>
  <si>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</si>
  <si>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</si>
  <si>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</si>
  <si>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</si>
  <si>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</si>
  <si>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</si>
  <si>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</si>
  <si>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</si>
  <si>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</si>
  <si>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</si>
  <si>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</si>
  <si>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</si>
  <si>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</si>
  <si>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</si>
  <si>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</si>
  <si>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</si>
  <si>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</si>
  <si>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</si>
  <si>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</si>
  <si>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</si>
  <si>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</si>
  <si>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</si>
  <si>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</si>
  <si>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</si>
  <si>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</si>
  <si>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</si>
  <si>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</si>
  <si>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</si>
  <si>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</si>
  <si>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</si>
  <si>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</si>
  <si>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</si>
  <si>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</si>
  <si>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</si>
  <si>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</si>
  <si>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</si>
  <si>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</si>
  <si>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</si>
  <si>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</si>
  <si>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</si>
  <si>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</si>
  <si>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</si>
  <si>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</si>
  <si>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</si>
  <si>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</si>
  <si>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</si>
  <si>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</si>
  <si>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</si>
  <si>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</si>
  <si>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</si>
  <si>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</si>
  <si>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</si>
  <si>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</si>
  <si>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</si>
  <si>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</si>
  <si>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</si>
  <si>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</si>
  <si>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</si>
  <si>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</si>
  <si>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</si>
  <si>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</si>
  <si>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</si>
  <si>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</si>
  <si>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</si>
  <si>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</si>
  <si>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</si>
  <si>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</si>
  <si>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</si>
  <si>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</si>
  <si>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</si>
  <si>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</si>
  <si>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</si>
  <si>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</si>
  <si>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</si>
  <si>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</si>
  <si>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</si>
  <si>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</si>
  <si>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</si>
  <si>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</si>
  <si>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</si>
  <si>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</si>
  <si>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</si>
  <si>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</si>
  <si>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</si>
  <si>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</si>
  <si>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</si>
  <si>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</si>
  <si>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</si>
  <si>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</si>
  <si>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</si>
  <si>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</si>
  <si>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</si>
  <si>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</si>
  <si>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</si>
  <si>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</si>
  <si>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</si>
  <si>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</si>
  <si>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</si>
  <si>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</si>
  <si>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</si>
  <si>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</si>
  <si>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</si>
  <si>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</si>
  <si>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</si>
  <si>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</si>
  <si>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</si>
  <si>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</si>
  <si>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</si>
  <si>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</si>
  <si>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</si>
  <si>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</si>
  <si>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</si>
  <si>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</si>
  <si>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</si>
  <si>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</si>
  <si>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</si>
  <si>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</si>
  <si>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</si>
  <si>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</si>
  <si>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</si>
  <si>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</si>
  <si>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</si>
  <si>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</si>
  <si>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</si>
  <si>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</si>
  <si>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</si>
  <si>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</si>
  <si>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</si>
  <si>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</si>
  <si>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</si>
  <si>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</si>
  <si>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</si>
  <si>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</si>
  <si>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</si>
  <si>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</si>
  <si>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</si>
  <si>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</si>
  <si>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</si>
  <si>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</si>
  <si>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</si>
  <si>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</si>
  <si>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</si>
  <si>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</si>
  <si>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</si>
  <si>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</si>
  <si>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</si>
  <si>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</si>
  <si>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</si>
  <si>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</si>
  <si>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</si>
  <si>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</si>
  <si>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</si>
  <si>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</si>
  <si>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</si>
  <si>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</si>
  <si>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</si>
  <si>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</si>
  <si>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</si>
  <si>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</si>
  <si>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</si>
  <si>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</si>
  <si>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</si>
  <si>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</si>
  <si>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</si>
  <si>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</si>
  <si>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</si>
  <si>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</si>
  <si>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</si>
  <si>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</si>
  <si>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</si>
  <si>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</si>
  <si>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</si>
  <si>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</si>
  <si>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</si>
  <si>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</si>
  <si>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</si>
  <si>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</si>
  <si>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</si>
  <si>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</si>
  <si>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</si>
  <si>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</si>
  <si>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</si>
  <si>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</si>
  <si>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</si>
  <si>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</si>
  <si>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</si>
  <si>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</si>
  <si>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</si>
  <si>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</si>
  <si>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</si>
  <si>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</si>
  <si>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</si>
  <si>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</si>
  <si>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</si>
  <si>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</si>
  <si>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</si>
  <si>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</si>
  <si>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</si>
  <si>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</si>
  <si>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</si>
  <si>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</si>
  <si>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</si>
  <si>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</si>
  <si>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</si>
  <si>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</si>
  <si>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</si>
  <si>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</si>
  <si>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</si>
  <si>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</si>
  <si>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</si>
  <si>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</si>
  <si>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</si>
  <si>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</si>
  <si>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</si>
  <si>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</si>
  <si>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</si>
  <si>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</si>
  <si>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</si>
  <si>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</si>
  <si>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</si>
  <si>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</si>
  <si>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</si>
  <si>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</si>
  <si>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</si>
  <si>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</si>
  <si>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</si>
  <si>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</si>
  <si>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</si>
  <si>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</si>
  <si>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</si>
  <si>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</si>
  <si>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</si>
  <si>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</si>
  <si>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</si>
  <si>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</si>
  <si>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</si>
  <si>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</si>
  <si>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</si>
  <si>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</si>
  <si>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</si>
  <si>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</si>
  <si>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</si>
  <si>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</si>
  <si>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</si>
  <si>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</si>
  <si>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</si>
  <si>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</si>
  <si>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</si>
  <si>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</si>
  <si>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</si>
  <si>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</si>
  <si>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</si>
  <si>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</si>
  <si>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</si>
  <si>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</si>
  <si>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</si>
  <si>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</si>
  <si>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</si>
  <si>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</si>
  <si>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</si>
  <si>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</si>
  <si>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</si>
  <si>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</si>
  <si>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</si>
  <si>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</si>
  <si>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</si>
  <si>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</si>
  <si>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</si>
  <si>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</si>
  <si>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</si>
  <si>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</si>
  <si>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</si>
  <si>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</si>
  <si>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</si>
  <si>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</si>
  <si>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</si>
  <si>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</si>
  <si>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</si>
  <si>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</si>
  <si>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</si>
  <si>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</si>
  <si>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</si>
  <si>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</si>
  <si>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</si>
  <si>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</si>
  <si>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</si>
  <si>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</si>
  <si>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</si>
  <si>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</si>
  <si>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</si>
  <si>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</si>
  <si>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</si>
  <si>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</si>
  <si>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</si>
  <si>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</si>
  <si>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</si>
  <si>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</si>
  <si>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</si>
  <si>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</si>
  <si>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</si>
  <si>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</si>
  <si>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</si>
  <si>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</si>
  <si>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</si>
  <si>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</si>
  <si>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</si>
  <si>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</si>
  <si>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</si>
  <si>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</si>
  <si>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</si>
  <si>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</si>
  <si>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</si>
  <si>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</si>
  <si>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</si>
  <si>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</si>
  <si>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</si>
  <si>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</si>
  <si>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</si>
  <si>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</si>
  <si>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</si>
  <si>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</si>
  <si>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</si>
  <si>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</si>
  <si>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</si>
  <si>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</si>
  <si>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</si>
  <si>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</si>
  <si>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</si>
  <si>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</si>
  <si>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</si>
  <si>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</si>
  <si>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</si>
  <si>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</si>
  <si>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</si>
  <si>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</si>
  <si>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</si>
  <si>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</si>
  <si>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</si>
  <si>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</si>
  <si>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</si>
  <si>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</si>
  <si>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</si>
  <si>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</si>
  <si>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</si>
  <si>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</si>
  <si>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</si>
  <si>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</si>
  <si>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</si>
  <si>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</si>
  <si>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</si>
  <si>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</si>
  <si>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</si>
  <si>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</si>
  <si>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</si>
  <si>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</si>
  <si>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</si>
  <si>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</si>
  <si>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</si>
  <si>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</si>
  <si>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</si>
  <si>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</si>
  <si>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</si>
  <si>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</si>
  <si>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</si>
  <si>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</si>
  <si>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</si>
  <si>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</si>
  <si>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</si>
  <si>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</si>
  <si>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</si>
  <si>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</si>
  <si>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</si>
  <si>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</si>
  <si>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</si>
  <si>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</si>
  <si>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</si>
  <si>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</si>
  <si>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</si>
  <si>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</si>
  <si>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</si>
  <si>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</si>
  <si>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</si>
  <si>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</si>
  <si>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</si>
  <si>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</si>
  <si>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</si>
  <si>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</si>
  <si>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</si>
  <si>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</si>
  <si>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</si>
  <si>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</si>
  <si>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</si>
  <si>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</si>
  <si>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</si>
  <si>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</si>
  <si>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</si>
  <si>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</si>
  <si>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</si>
  <si>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</si>
  <si>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</si>
  <si>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</si>
  <si>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</si>
  <si>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</si>
  <si>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</si>
  <si>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</si>
  <si>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</si>
  <si>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</si>
  <si>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</si>
  <si>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</si>
  <si>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</si>
  <si>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</si>
  <si>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</si>
  <si>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</si>
  <si>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</si>
  <si>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</si>
  <si>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</si>
  <si>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</si>
  <si>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</si>
  <si>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</si>
  <si>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</si>
  <si>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</si>
  <si>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</si>
  <si>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</si>
  <si>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</si>
  <si>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</si>
  <si>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</si>
  <si>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</si>
  <si>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</si>
  <si>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</si>
  <si>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</si>
  <si>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</si>
  <si>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</si>
  <si>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</si>
  <si>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</si>
  <si>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</si>
  <si>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</si>
  <si>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</si>
  <si>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</si>
  <si>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</si>
  <si>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</si>
  <si>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</si>
  <si>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</si>
  <si>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</si>
  <si>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</si>
  <si>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</si>
  <si>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</si>
  <si>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</si>
  <si>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</si>
  <si>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</si>
  <si>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</si>
  <si>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</si>
  <si>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</si>
  <si>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</si>
  <si>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</si>
  <si>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</si>
  <si>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</si>
  <si>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</si>
  <si>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</si>
  <si>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</si>
  <si>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</si>
  <si>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</si>
  <si>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</si>
  <si>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</si>
  <si>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</si>
  <si>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</si>
  <si>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</si>
  <si>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</si>
  <si>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</si>
  <si>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</si>
  <si>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</si>
  <si>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</si>
  <si>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</si>
  <si>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</si>
  <si>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</si>
  <si>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</si>
  <si>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</si>
  <si>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</si>
  <si>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</si>
  <si>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</si>
  <si>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</si>
  <si>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</si>
  <si>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</si>
  <si>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</si>
  <si>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</si>
  <si>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</si>
  <si>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</si>
  <si>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</si>
  <si>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</si>
  <si>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</si>
  <si>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</si>
  <si>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</si>
  <si>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</si>
  <si>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</si>
  <si>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</si>
  <si>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</si>
  <si>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</si>
  <si>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</si>
  <si>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</si>
  <si>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</si>
  <si>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</si>
  <si>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</si>
  <si>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</si>
  <si>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</si>
  <si>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</si>
  <si>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</si>
  <si>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</si>
  <si>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</si>
  <si>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</si>
  <si>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</si>
  <si>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</si>
  <si>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</si>
  <si>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</si>
  <si>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</si>
  <si>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</si>
  <si>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</si>
  <si>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</si>
  <si>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</si>
  <si>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</si>
  <si>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</si>
  <si>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</si>
  <si>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</si>
  <si>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</si>
  <si>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</si>
  <si>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</si>
  <si>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</si>
  <si>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</si>
  <si>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</si>
  <si>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</si>
  <si>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</si>
  <si>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</si>
  <si>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</si>
  <si>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</si>
  <si>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</si>
  <si>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</si>
  <si>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</si>
  <si>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</si>
  <si>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</si>
  <si>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</si>
  <si>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</si>
  <si>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</si>
  <si>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</si>
  <si>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</si>
  <si>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</si>
  <si>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</si>
  <si>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</si>
  <si>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</si>
  <si>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</si>
  <si>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</si>
  <si>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</si>
  <si>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</si>
  <si>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</si>
  <si>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</si>
  <si>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</si>
  <si>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</si>
  <si>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</si>
  <si>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</si>
  <si>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</si>
  <si>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</si>
  <si>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</si>
  <si>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</si>
  <si>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</si>
  <si>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</si>
  <si>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</si>
  <si>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</si>
  <si>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</si>
  <si>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</si>
  <si>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</si>
  <si>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</si>
  <si>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</si>
  <si>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</si>
  <si>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</si>
  <si>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</si>
  <si>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</si>
  <si>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</si>
  <si>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</si>
  <si>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</si>
  <si>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</si>
  <si>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</si>
  <si>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</si>
  <si>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</si>
  <si>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</si>
  <si>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</si>
  <si>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</si>
  <si>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</si>
  <si>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</si>
  <si>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</si>
  <si>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</si>
  <si>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</si>
  <si>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</si>
  <si>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</si>
  <si>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</si>
  <si>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</si>
  <si>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</si>
  <si>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</si>
  <si>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</si>
  <si>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</si>
  <si>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</si>
  <si>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</si>
  <si>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</si>
  <si>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</si>
  <si>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</si>
  <si>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</si>
  <si>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</si>
  <si>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</si>
  <si>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</si>
  <si>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</si>
  <si>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</si>
  <si>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</si>
  <si>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</si>
  <si>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</si>
  <si>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</si>
  <si>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</si>
  <si>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</si>
  <si>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</si>
  <si>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</si>
  <si>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</si>
  <si>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</si>
  <si>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</si>
  <si>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</si>
  <si>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</si>
  <si>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</si>
  <si>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</si>
  <si>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</si>
  <si>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</si>
  <si>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</si>
  <si>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</si>
  <si>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</si>
  <si>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</si>
  <si>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</si>
  <si>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</si>
  <si>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</si>
  <si>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</si>
  <si>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</si>
  <si>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</si>
  <si>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</si>
  <si>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</si>
  <si>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</si>
  <si>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</si>
  <si>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</si>
  <si>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</si>
  <si>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</si>
  <si>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</si>
  <si>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</si>
  <si>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</si>
  <si>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</si>
  <si>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</si>
  <si>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</si>
  <si>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</si>
  <si>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</si>
  <si>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</si>
  <si>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</si>
  <si>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</si>
  <si>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</si>
  <si>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</si>
  <si>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</si>
  <si>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</si>
  <si>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</si>
  <si>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</si>
  <si>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</si>
  <si>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</si>
  <si>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</si>
  <si>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</si>
  <si>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</si>
  <si>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</si>
  <si>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</si>
  <si>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</si>
  <si>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</si>
  <si>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</si>
  <si>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</si>
  <si>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</si>
  <si>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</si>
  <si>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</si>
  <si>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</si>
  <si>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</si>
  <si>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</si>
  <si>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</si>
  <si>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</si>
  <si>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</si>
  <si>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</si>
  <si>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</si>
  <si>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</si>
  <si>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</si>
  <si>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</si>
  <si>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</si>
  <si>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</si>
  <si>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</si>
  <si>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</si>
  <si>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</si>
  <si>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</si>
  <si>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</si>
  <si>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</si>
  <si>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</si>
  <si>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</si>
  <si>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</si>
  <si>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</si>
  <si>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</si>
  <si>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</si>
  <si>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</si>
  <si>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</si>
  <si>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</si>
  <si>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</si>
  <si>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</si>
  <si>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</si>
  <si>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</si>
  <si>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</si>
  <si>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</si>
  <si>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</si>
  <si>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</si>
  <si>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</si>
  <si>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</si>
  <si>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</si>
  <si>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</si>
  <si>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</si>
  <si>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</si>
  <si>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</si>
  <si>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</si>
  <si>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</si>
  <si>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</si>
  <si>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</si>
  <si>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</si>
  <si>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</si>
  <si>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</si>
  <si>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</si>
  <si>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</si>
  <si>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</si>
  <si>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</si>
  <si>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</si>
  <si>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</si>
  <si>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</si>
  <si>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</si>
  <si>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</si>
  <si>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</si>
  <si>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</si>
  <si>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</si>
  <si>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</si>
  <si>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</si>
  <si>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</si>
  <si>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</si>
  <si>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</si>
  <si>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</si>
  <si>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</si>
  <si>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</si>
  <si>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</si>
  <si>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</si>
  <si>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</si>
  <si>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</si>
  <si>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</si>
  <si>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</si>
  <si>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</si>
  <si>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</si>
  <si>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</si>
  <si>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</si>
  <si>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</si>
  <si>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</si>
  <si>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</si>
  <si>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</si>
  <si>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</si>
  <si>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</si>
  <si>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</si>
  <si>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</si>
  <si>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</si>
  <si>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</si>
  <si>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</si>
  <si>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</si>
  <si>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</si>
  <si>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</si>
  <si>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</si>
  <si>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</si>
  <si>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</si>
  <si>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</si>
  <si>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</si>
  <si>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</si>
  <si>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</si>
  <si>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</si>
  <si>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</si>
  <si>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</si>
  <si>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</si>
  <si>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</si>
  <si>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</si>
  <si>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</si>
  <si>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</si>
  <si>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</si>
  <si>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</si>
  <si>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</si>
  <si>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</si>
  <si>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</si>
  <si>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</si>
  <si>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</si>
  <si>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</si>
  <si>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</si>
  <si>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</si>
  <si>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</si>
  <si>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</si>
  <si>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</si>
  <si>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</si>
  <si>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</si>
  <si>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</si>
  <si>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</si>
  <si>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</si>
  <si>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</si>
  <si>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</si>
  <si>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</si>
  <si>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</si>
  <si>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</si>
  <si>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</si>
  <si>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</si>
  <si>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</si>
  <si>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</si>
  <si>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</si>
  <si>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</si>
  <si>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</si>
  <si>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</si>
  <si>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</si>
  <si>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</si>
  <si>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</si>
  <si>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</si>
  <si>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</si>
  <si>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</si>
  <si>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</si>
  <si>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</si>
  <si>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</si>
  <si>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</si>
  <si>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</si>
  <si>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</si>
  <si>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</si>
  <si>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</si>
  <si>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</si>
  <si>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</si>
  <si>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</si>
  <si>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</si>
  <si>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</si>
  <si>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</si>
  <si>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</si>
  <si>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</si>
  <si>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</si>
  <si>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</si>
  <si>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</si>
  <si>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</si>
  <si>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</si>
  <si>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</si>
  <si>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</si>
  <si>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</si>
  <si>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</si>
  <si>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</si>
  <si>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</si>
  <si>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</si>
  <si>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</si>
  <si>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</si>
  <si>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</si>
  <si>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</si>
  <si>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</si>
  <si>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</si>
  <si>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</si>
  <si>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</si>
  <si>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</si>
  <si>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</si>
  <si>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</si>
  <si>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</si>
  <si>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</si>
  <si>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</si>
  <si>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</si>
  <si>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</si>
  <si>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</si>
  <si>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</si>
  <si>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</si>
  <si>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</si>
  <si>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</si>
  <si>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</si>
  <si>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</si>
  <si>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</si>
  <si>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</si>
  <si>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</si>
  <si>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</si>
  <si>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</si>
  <si>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</si>
  <si>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</si>
  <si>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</si>
  <si>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</si>
  <si>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</si>
  <si>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</si>
  <si>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</si>
  <si>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</si>
  <si>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</si>
  <si>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</si>
  <si>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</si>
  <si>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</si>
  <si>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</si>
  <si>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</si>
  <si>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</si>
  <si>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</si>
  <si>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</si>
  <si>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</si>
  <si>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</si>
  <si>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</si>
  <si>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</si>
  <si>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</si>
  <si>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</si>
  <si>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</si>
  <si>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</si>
  <si>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</si>
  <si>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</si>
  <si>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</si>
  <si>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</si>
  <si>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</si>
  <si>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</si>
  <si>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</si>
  <si>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</si>
  <si>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</si>
  <si>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</si>
  <si>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</si>
  <si>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</si>
  <si>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</si>
  <si>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</si>
  <si>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</si>
  <si>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</si>
  <si>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</si>
  <si>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</si>
  <si>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</si>
  <si>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</si>
  <si>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</si>
  <si>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</si>
  <si>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</si>
  <si>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</si>
  <si>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</si>
  <si>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</si>
  <si>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</si>
  <si>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</si>
  <si>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</si>
  <si>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</si>
  <si>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</si>
  <si>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</si>
  <si>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</si>
  <si>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</si>
  <si>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</si>
  <si>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</si>
  <si>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</si>
  <si>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</si>
  <si>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</si>
  <si>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</si>
  <si>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</si>
  <si>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</si>
  <si>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</si>
  <si>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</si>
  <si>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</si>
  <si>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</si>
  <si>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</si>
  <si>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</si>
  <si>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</si>
  <si>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</si>
  <si>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</si>
  <si>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</si>
  <si>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</si>
  <si>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</si>
  <si>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</si>
  <si>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</si>
  <si>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</si>
  <si>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</si>
  <si>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</si>
  <si>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</si>
  <si>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</si>
  <si>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</si>
  <si>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</si>
  <si>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</si>
  <si>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</si>
  <si>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</si>
  <si>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</si>
  <si>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</si>
  <si>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</si>
  <si>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</si>
  <si>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</si>
  <si>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</si>
  <si>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</si>
  <si>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</si>
  <si>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</si>
  <si>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</si>
  <si>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</si>
  <si>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</si>
  <si>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</si>
  <si>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</si>
  <si>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</si>
  <si>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</si>
  <si>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</si>
  <si>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</si>
  <si>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</si>
  <si>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</si>
  <si>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</si>
  <si>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</si>
  <si>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</si>
  <si>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</si>
  <si>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</si>
  <si>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</si>
  <si>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</si>
  <si>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</si>
  <si>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</si>
  <si>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</si>
  <si>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</si>
  <si>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</si>
  <si>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</si>
  <si>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</si>
  <si>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</si>
  <si>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</si>
  <si>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</si>
  <si>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</si>
  <si>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</si>
  <si>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</si>
  <si>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</si>
  <si>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</si>
  <si>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</si>
  <si>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</si>
  <si>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</si>
  <si>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</si>
  <si>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</si>
  <si>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</si>
  <si>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</si>
  <si>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</si>
  <si>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</si>
  <si>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</si>
  <si>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</si>
  <si>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</si>
  <si>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</si>
  <si>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</si>
  <si>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</si>
  <si>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</si>
  <si>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</si>
  <si>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</si>
  <si>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</si>
  <si>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</si>
  <si>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</si>
  <si>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</si>
  <si>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</si>
  <si>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</si>
  <si>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</si>
  <si>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</si>
  <si>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</si>
  <si>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</si>
  <si>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</si>
  <si>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</si>
  <si>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</si>
  <si>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</si>
  <si>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</si>
  <si>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</si>
  <si>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</si>
  <si>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</si>
  <si>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</si>
  <si>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</si>
  <si>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</si>
  <si>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</si>
  <si>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</si>
  <si>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</si>
  <si>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</si>
  <si>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</si>
  <si>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</si>
  <si>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</si>
  <si>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</si>
  <si>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</si>
  <si>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</si>
  <si>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</si>
  <si>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</si>
  <si>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</si>
  <si>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</si>
  <si>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</si>
  <si>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</si>
  <si>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</si>
  <si>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</si>
  <si>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</si>
  <si>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</si>
  <si>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</si>
  <si>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</si>
  <si>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</si>
  <si>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</si>
  <si>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</si>
  <si>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</si>
  <si>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</si>
  <si>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</si>
  <si>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</si>
  <si>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</si>
  <si>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</si>
  <si>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</si>
  <si>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</si>
  <si>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</si>
  <si>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</si>
  <si>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</si>
  <si>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</si>
  <si>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</si>
  <si>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</si>
  <si>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</si>
  <si>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</si>
  <si>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</si>
  <si>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</si>
  <si>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</si>
  <si>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</si>
  <si>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</si>
  <si>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</si>
  <si>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</si>
  <si>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</si>
  <si>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</si>
  <si>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</si>
  <si>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</si>
  <si>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</si>
  <si>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</si>
  <si>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</si>
  <si>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</si>
  <si>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</si>
  <si>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</si>
  <si>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</si>
  <si>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</si>
  <si>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</si>
  <si>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</si>
  <si>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</si>
  <si>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</si>
  <si>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</si>
  <si>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</si>
  <si>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</si>
  <si>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</si>
  <si>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</si>
  <si>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</si>
  <si>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</si>
  <si>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</si>
  <si>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</si>
  <si>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</si>
  <si>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</si>
  <si>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</si>
  <si>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</si>
  <si>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</si>
  <si>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</si>
  <si>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</si>
  <si>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</si>
  <si>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</si>
  <si>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</si>
  <si>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</si>
  <si>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</si>
  <si>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</si>
  <si>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</si>
  <si>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</si>
  <si>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</si>
  <si>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</si>
  <si>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</si>
  <si>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</si>
  <si>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</si>
  <si>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</si>
  <si>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</si>
  <si>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</si>
  <si>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</si>
  <si>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</si>
  <si>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</si>
  <si>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</si>
  <si>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</si>
  <si>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</si>
  <si>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</si>
  <si>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</si>
  <si>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</si>
  <si>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</si>
  <si>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</si>
  <si>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</si>
  <si>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</si>
  <si>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</si>
  <si>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</si>
  <si>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</si>
  <si>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</si>
  <si>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</si>
  <si>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</si>
  <si>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</si>
  <si>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</si>
  <si>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</si>
  <si>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</si>
  <si>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</si>
  <si>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</si>
  <si>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</si>
  <si>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</si>
  <si>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</si>
  <si>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</si>
  <si>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</si>
  <si>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</si>
  <si>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</si>
  <si>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</si>
  <si>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</si>
  <si>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</si>
  <si>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</si>
  <si>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</si>
  <si>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</si>
  <si>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</si>
  <si>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</si>
  <si>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</si>
  <si>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</si>
  <si>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</si>
  <si>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</si>
  <si>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</si>
  <si>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</si>
  <si>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</si>
  <si>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</si>
  <si>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</si>
  <si>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</si>
  <si>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</si>
  <si>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</si>
  <si>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</si>
  <si>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</si>
  <si>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</si>
  <si>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</si>
  <si>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</si>
  <si>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</si>
  <si>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</si>
  <si>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</si>
  <si>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</si>
  <si>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</si>
  <si>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</si>
  <si>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</si>
  <si>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</si>
  <si>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</si>
  <si>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</si>
  <si>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</si>
  <si>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</si>
  <si>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</si>
  <si>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</si>
  <si>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</si>
  <si>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</si>
  <si>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</si>
  <si>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</si>
  <si>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</si>
  <si>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</si>
  <si>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</si>
  <si>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</si>
  <si>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</si>
  <si>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</si>
  <si>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</si>
  <si>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</si>
  <si>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</si>
  <si>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</si>
  <si>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</si>
  <si>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</si>
  <si>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</si>
  <si>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</si>
  <si>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</si>
  <si>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</si>
  <si>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</si>
  <si>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</si>
  <si>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</si>
  <si>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</si>
  <si>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</si>
  <si>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</si>
  <si>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</si>
  <si>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</si>
  <si>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</si>
  <si>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</si>
  <si>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</si>
  <si>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</si>
  <si>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</si>
  <si>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</si>
  <si>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</si>
  <si>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</si>
  <si>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</si>
  <si>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</si>
  <si>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</si>
  <si>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</si>
  <si>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</si>
  <si>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</si>
  <si>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</si>
  <si>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</si>
  <si>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</si>
  <si>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</si>
  <si>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</si>
  <si>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</si>
  <si>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</si>
  <si>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</si>
  <si>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</si>
  <si>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</si>
  <si>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</si>
  <si>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</si>
  <si>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</si>
  <si>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</si>
  <si>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</si>
  <si>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</si>
  <si>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</si>
  <si>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</si>
  <si>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</si>
  <si>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</si>
  <si>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</si>
  <si>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</si>
  <si>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</si>
  <si>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</si>
  <si>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</si>
  <si>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</si>
  <si>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</si>
  <si>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</si>
  <si>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</si>
  <si>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</si>
  <si>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</si>
  <si>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</si>
  <si>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</si>
  <si>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</si>
  <si>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</si>
  <si>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</si>
  <si>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</si>
  <si>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</si>
  <si>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</si>
  <si>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</si>
  <si>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</si>
  <si>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</si>
  <si>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</si>
  <si>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</si>
  <si>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</si>
  <si>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</si>
  <si>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</si>
  <si>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</si>
  <si>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</si>
  <si>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</si>
  <si>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</si>
  <si>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</si>
  <si>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</si>
  <si>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</si>
  <si>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</si>
  <si>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</si>
  <si>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</si>
  <si>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</si>
  <si>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</si>
  <si>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</si>
  <si>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</si>
  <si>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</si>
  <si>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</si>
  <si>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</si>
  <si>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</si>
  <si>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</si>
  <si>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</si>
  <si>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</si>
  <si>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</si>
  <si>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</si>
  <si>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</si>
  <si>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</si>
  <si>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</si>
  <si>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</si>
  <si>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</si>
  <si>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</si>
  <si>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</si>
  <si>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</si>
  <si>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</si>
  <si>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</si>
  <si>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</si>
  <si>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</si>
  <si>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</si>
  <si>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</si>
  <si>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</si>
  <si>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</si>
  <si>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</si>
  <si>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</si>
  <si>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</si>
  <si>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</si>
  <si>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</si>
  <si>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</si>
  <si>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</si>
  <si>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</si>
  <si>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</si>
  <si>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</si>
  <si>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</si>
  <si>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</si>
  <si>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</si>
  <si>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</si>
  <si>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</si>
  <si>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</si>
  <si>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</si>
  <si>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</si>
  <si>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</si>
  <si>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</si>
  <si>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</si>
  <si>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</si>
  <si>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</si>
  <si>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</si>
  <si>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</si>
  <si>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</si>
  <si>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</si>
  <si>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</si>
  <si>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</si>
  <si>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</si>
  <si>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</si>
  <si>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</si>
  <si>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</si>
  <si>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</si>
  <si>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</si>
  <si>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</si>
  <si>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</si>
  <si>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</si>
  <si>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</si>
  <si>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</si>
  <si>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</si>
  <si>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</si>
  <si>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</si>
  <si>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</si>
  <si>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</si>
  <si>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</si>
  <si>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</si>
  <si>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</si>
  <si>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</si>
  <si>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</si>
  <si>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</si>
  <si>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</si>
  <si>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</si>
  <si>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</si>
  <si>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</si>
  <si>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</si>
  <si>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</si>
  <si>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</si>
  <si>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</si>
  <si>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</si>
  <si>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</si>
  <si>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</si>
  <si>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</si>
  <si>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</si>
  <si>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</si>
  <si>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</si>
  <si>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</si>
  <si>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</si>
  <si>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</si>
  <si>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</si>
  <si>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</si>
  <si>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</si>
  <si>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</si>
  <si>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</si>
  <si>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</si>
  <si>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</si>
  <si>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</si>
  <si>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</si>
  <si>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</si>
  <si>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</si>
  <si>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</si>
  <si>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</si>
  <si>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</si>
  <si>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</si>
  <si>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</si>
  <si>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</si>
  <si>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</si>
  <si>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</si>
  <si>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</si>
  <si>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</si>
  <si>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</si>
  <si>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</si>
  <si>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</si>
  <si>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</si>
  <si>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</si>
  <si>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</si>
  <si>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</si>
  <si>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</si>
  <si>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</si>
  <si>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</si>
  <si>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</si>
  <si>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</si>
  <si>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</si>
  <si>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</si>
  <si>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</si>
  <si>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</si>
  <si>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</si>
  <si>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</si>
  <si>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</si>
  <si>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</si>
  <si>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</si>
  <si>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</si>
  <si>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</si>
  <si>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</si>
  <si>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</si>
  <si>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</si>
  <si>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</si>
  <si>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</si>
  <si>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</si>
  <si>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</si>
  <si>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</si>
  <si>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</si>
  <si>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</si>
  <si>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</si>
  <si>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</si>
  <si>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</si>
  <si>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</si>
  <si>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</si>
  <si>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</si>
  <si>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</si>
  <si>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</si>
  <si>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</si>
  <si>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</si>
  <si>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</si>
  <si>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</si>
  <si>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</si>
  <si>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</si>
  <si>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</si>
  <si>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</si>
  <si>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</si>
  <si>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</si>
  <si>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</si>
  <si>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</si>
  <si>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</si>
  <si>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</si>
  <si>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</si>
  <si>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</si>
  <si>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</si>
  <si>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</si>
  <si>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</si>
  <si>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</si>
  <si>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</si>
  <si>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</si>
  <si>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</si>
  <si>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</si>
  <si>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</si>
  <si>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</si>
  <si>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</si>
  <si>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</si>
  <si>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</si>
  <si>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</si>
  <si>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</si>
  <si>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</si>
  <si>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</si>
  <si>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</si>
  <si>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</si>
  <si>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</si>
  <si>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</si>
  <si>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</si>
  <si>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</si>
  <si>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</si>
  <si>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</si>
  <si>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</si>
  <si>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</si>
  <si>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</si>
  <si>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</si>
  <si>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</si>
  <si>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</si>
  <si>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</si>
  <si>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</si>
  <si>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</si>
  <si>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</si>
  <si>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</si>
  <si>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</si>
  <si>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</si>
  <si>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</si>
  <si>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</si>
  <si>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</si>
  <si>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</si>
  <si>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</si>
  <si>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</si>
  <si>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</si>
  <si>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</si>
  <si>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</si>
  <si>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</si>
  <si>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</si>
  <si>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</si>
  <si>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</si>
  <si>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</si>
  <si>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</si>
  <si>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</si>
  <si>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</si>
  <si>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</si>
  <si>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</si>
  <si>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</si>
  <si>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</si>
  <si>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</si>
  <si>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</si>
  <si>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</si>
  <si>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</si>
  <si>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</si>
  <si>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</si>
  <si>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</si>
  <si>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</si>
  <si>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</si>
  <si>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</si>
  <si>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</si>
  <si>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</si>
  <si>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</si>
  <si>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</si>
  <si>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</si>
  <si>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</si>
  <si>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</si>
  <si>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</si>
  <si>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</si>
  <si>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</si>
  <si>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</si>
  <si>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</si>
  <si>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</si>
  <si>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</si>
  <si>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</si>
  <si>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</si>
  <si>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</si>
  <si>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</si>
  <si>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</si>
  <si>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</si>
  <si>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</si>
  <si>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</si>
  <si>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</si>
  <si>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</si>
  <si>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</si>
  <si>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</si>
  <si>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</si>
  <si>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</si>
  <si>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</si>
  <si>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</si>
  <si>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</si>
  <si>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</si>
  <si>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</si>
  <si>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</si>
  <si>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</si>
  <si>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</si>
  <si>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</si>
  <si>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</si>
  <si>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</si>
  <si>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</si>
  <si>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</si>
  <si>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</si>
  <si>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</si>
  <si>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</si>
  <si>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</si>
  <si>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</si>
  <si>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</si>
  <si>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</si>
  <si>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</si>
  <si>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</si>
  <si>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</si>
  <si>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</si>
  <si>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</si>
  <si>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</si>
  <si>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</si>
  <si>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</si>
  <si>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</si>
  <si>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</si>
  <si>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</si>
  <si>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</si>
  <si>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</si>
  <si>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</si>
  <si>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</si>
  <si>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</si>
  <si>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</si>
  <si>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</si>
  <si>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</si>
  <si>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</si>
  <si>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</si>
  <si>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</si>
  <si>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</si>
  <si>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</si>
  <si>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</si>
  <si>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</si>
  <si>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</si>
  <si>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</si>
  <si>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</si>
  <si>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</si>
  <si>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</si>
  <si>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</si>
  <si>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</si>
  <si>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</si>
  <si>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</si>
  <si>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</si>
  <si>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</si>
  <si>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</si>
  <si>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</si>
  <si>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</si>
  <si>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</si>
  <si>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</si>
  <si>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</si>
  <si>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</si>
  <si>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</si>
  <si>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</si>
  <si>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</si>
  <si>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</si>
  <si>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</si>
  <si>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</si>
  <si>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</si>
  <si>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</si>
  <si>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</si>
  <si>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</si>
  <si>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</si>
  <si>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</si>
  <si>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</si>
  <si>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</si>
  <si>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</si>
  <si>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</si>
  <si>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</si>
  <si>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</si>
  <si>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</si>
  <si>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</si>
  <si>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</si>
  <si>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</si>
  <si>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</si>
  <si>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</si>
  <si>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</si>
  <si>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</si>
  <si>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</si>
  <si>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</si>
  <si>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</si>
  <si>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</si>
  <si>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</si>
  <si>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</si>
  <si>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</si>
  <si>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</si>
  <si>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</si>
  <si>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</si>
  <si>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</si>
  <si>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</si>
  <si>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</si>
  <si>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</si>
  <si>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</si>
  <si>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</si>
  <si>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</si>
  <si>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</si>
  <si>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</si>
  <si>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</si>
  <si>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</si>
  <si>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</si>
  <si>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</si>
  <si>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</si>
  <si>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</si>
  <si>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</si>
  <si>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</si>
  <si>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</si>
  <si>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</si>
  <si>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</si>
  <si>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</si>
  <si>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</si>
  <si>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</si>
  <si>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</si>
  <si>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</si>
  <si>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</si>
  <si>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</si>
  <si>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</si>
  <si>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</si>
  <si>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</si>
  <si>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</si>
  <si>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</si>
  <si>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</si>
  <si>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</si>
  <si>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</si>
  <si>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</si>
  <si>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</si>
  <si>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</si>
  <si>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</si>
  <si>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</si>
  <si>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</si>
  <si>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</si>
  <si>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</si>
  <si>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</si>
  <si>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</si>
  <si>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</si>
  <si>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</si>
  <si>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</si>
  <si>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</si>
  <si>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</si>
  <si>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</si>
  <si>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</si>
  <si>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</si>
  <si>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</si>
  <si>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</si>
  <si>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</si>
  <si>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</si>
  <si>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</si>
  <si>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</si>
  <si>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</si>
  <si>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</si>
  <si>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</si>
  <si>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</si>
  <si>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</si>
  <si>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</si>
  <si>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</si>
  <si>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</si>
  <si>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</si>
  <si>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</si>
  <si>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</si>
  <si>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</si>
  <si>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</si>
  <si>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</si>
  <si>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</si>
  <si>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</si>
  <si>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</si>
  <si>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</si>
  <si>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</si>
  <si>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</si>
  <si>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</si>
  <si>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</si>
  <si>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</si>
  <si>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</si>
  <si>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</si>
  <si>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</si>
  <si>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</si>
  <si>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</si>
  <si>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</si>
  <si>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</si>
  <si>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</si>
  <si>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</si>
  <si>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</si>
  <si>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</si>
  <si>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</si>
  <si>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</si>
  <si>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</si>
  <si>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</si>
  <si>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</si>
  <si>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</si>
  <si>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</si>
  <si>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</si>
  <si>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</si>
  <si>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</si>
  <si>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</si>
  <si>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</si>
  <si>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</si>
  <si>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</si>
  <si>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</si>
  <si>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</si>
  <si>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</si>
  <si>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</si>
  <si>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</si>
  <si>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</si>
  <si>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</si>
  <si>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</si>
  <si>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</si>
  <si>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</si>
  <si>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</si>
  <si>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</si>
  <si>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</si>
  <si>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</si>
  <si>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</si>
  <si>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</si>
  <si>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</si>
  <si>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</si>
  <si>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</si>
  <si>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</si>
  <si>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</si>
  <si>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</si>
  <si>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</si>
  <si>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</si>
  <si>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</si>
  <si>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</si>
  <si>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</si>
  <si>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</si>
  <si>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</si>
  <si>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</si>
  <si>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</si>
  <si>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</si>
  <si>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</si>
  <si>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</si>
  <si>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</si>
  <si>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</si>
  <si>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</si>
  <si>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</si>
  <si>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</si>
  <si>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</si>
  <si>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</si>
  <si>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</si>
  <si>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</si>
  <si>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</si>
  <si>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</si>
  <si>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</si>
  <si>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</si>
  <si>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</si>
  <si>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</si>
  <si>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</si>
  <si>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</si>
  <si>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</si>
  <si>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</si>
  <si>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</si>
  <si>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</si>
  <si>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</si>
  <si>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</si>
  <si>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</si>
  <si>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</si>
  <si>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</si>
  <si>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</si>
  <si>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</si>
  <si>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</si>
  <si>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</si>
  <si>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</si>
  <si>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</si>
  <si>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</si>
  <si>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</si>
  <si>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</si>
  <si>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</si>
  <si>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</si>
  <si>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</si>
  <si>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</si>
  <si>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</si>
  <si>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</si>
  <si>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</si>
  <si>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</si>
  <si>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</si>
  <si>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</si>
  <si>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</si>
  <si>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</si>
  <si>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</si>
  <si>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</si>
  <si>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</si>
  <si>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</si>
  <si>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</si>
  <si>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</si>
  <si>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</si>
  <si>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</si>
  <si>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</si>
  <si>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</si>
  <si>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</si>
  <si>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</si>
  <si>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</si>
  <si>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</si>
  <si>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</si>
  <si>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</si>
  <si>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</si>
  <si>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</si>
  <si>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</si>
  <si>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</si>
  <si>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</si>
  <si>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</si>
  <si>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</si>
  <si>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</si>
  <si>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</si>
  <si>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</si>
  <si>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</si>
  <si>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</si>
  <si>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</si>
  <si>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</si>
  <si>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</si>
  <si>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</si>
  <si>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</si>
  <si>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</si>
  <si>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</si>
  <si>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</si>
  <si>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</si>
  <si>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</si>
  <si>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</si>
  <si>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</si>
  <si>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</si>
  <si>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</si>
  <si>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</si>
  <si>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</si>
  <si>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</si>
  <si>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</si>
  <si>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</si>
  <si>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</si>
  <si>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</si>
  <si>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</si>
  <si>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</si>
  <si>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</si>
  <si>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</si>
  <si>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</si>
  <si>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</si>
  <si>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</si>
  <si>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</si>
  <si>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</si>
  <si>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</si>
  <si>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</si>
  <si>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</si>
  <si>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</si>
  <si>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</si>
  <si>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</si>
  <si>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</si>
  <si>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</si>
  <si>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</si>
  <si>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</si>
  <si>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</si>
  <si>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</si>
  <si>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</si>
  <si>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</si>
  <si>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</si>
  <si>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</si>
  <si>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</si>
  <si>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</si>
  <si>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</si>
  <si>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</si>
  <si>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</si>
  <si>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</si>
  <si>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</si>
  <si>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</si>
  <si>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</si>
  <si>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</si>
  <si>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</si>
  <si>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</si>
  <si>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</si>
  <si>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</si>
  <si>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</si>
  <si>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</si>
  <si>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</si>
  <si>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</si>
  <si>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</si>
  <si>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</si>
  <si>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</si>
  <si>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</si>
  <si>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</si>
  <si>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</si>
  <si>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</si>
  <si>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</si>
  <si>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</si>
  <si>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</si>
  <si>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</si>
  <si>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</si>
  <si>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</si>
  <si>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</si>
  <si>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</si>
  <si>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</si>
  <si>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</si>
  <si>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</si>
  <si>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</si>
  <si>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</si>
  <si>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</si>
  <si>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</si>
  <si>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</si>
  <si>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</si>
  <si>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</si>
  <si>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</si>
  <si>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</si>
  <si>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</si>
  <si>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</si>
  <si>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</si>
  <si>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</si>
  <si>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</si>
  <si>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</si>
  <si>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</si>
  <si>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</si>
  <si>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</si>
  <si>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</si>
  <si>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</si>
  <si>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</si>
  <si>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</si>
  <si>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</si>
  <si>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</si>
  <si>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</si>
  <si>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</si>
  <si>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</si>
  <si>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</si>
  <si>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</si>
  <si>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</si>
  <si>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</si>
  <si>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</si>
  <si>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</si>
  <si>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</si>
  <si>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</si>
  <si>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</si>
  <si>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</si>
  <si>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</si>
  <si>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</si>
  <si>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</si>
  <si>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</si>
  <si>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</si>
  <si>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</si>
  <si>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</si>
  <si>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</si>
  <si>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</si>
  <si>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</si>
  <si>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</si>
  <si>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</si>
  <si>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</si>
  <si>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</si>
  <si>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</si>
  <si>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</si>
  <si>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</si>
  <si>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</si>
  <si>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</si>
  <si>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</si>
  <si>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</si>
  <si>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</si>
  <si>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</si>
  <si>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</si>
  <si>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</si>
  <si>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</si>
  <si>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</si>
  <si>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</si>
  <si>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</si>
  <si>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</si>
  <si>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</si>
  <si>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</si>
  <si>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</si>
  <si>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</si>
  <si>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</si>
  <si>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</si>
  <si>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</si>
  <si>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</si>
  <si>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</si>
  <si>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</si>
  <si>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</si>
  <si>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</si>
  <si>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</si>
  <si>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</si>
  <si>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</si>
  <si>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</si>
  <si>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</si>
  <si>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</si>
  <si>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</si>
  <si>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</si>
  <si>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</si>
  <si>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</si>
  <si>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</si>
  <si>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</si>
  <si>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</si>
  <si>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</si>
  <si>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</si>
  <si>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</si>
  <si>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</si>
  <si>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</si>
  <si>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</si>
  <si>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</si>
  <si>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</si>
  <si>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</si>
  <si>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</si>
  <si>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</si>
  <si>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</si>
  <si>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</si>
  <si>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</si>
  <si>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</si>
  <si>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</si>
  <si>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</si>
  <si>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</si>
  <si>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</si>
  <si>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</si>
  <si>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</si>
  <si>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</si>
  <si>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</si>
  <si>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</si>
  <si>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</si>
  <si>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</si>
  <si>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</si>
  <si>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</si>
  <si>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</si>
  <si>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</si>
  <si>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</si>
  <si>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</si>
  <si>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</si>
  <si>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</si>
  <si>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</si>
  <si>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</si>
  <si>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</si>
  <si>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</si>
  <si>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</si>
  <si>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</si>
  <si>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</si>
  <si>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</si>
  <si>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</si>
  <si>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</si>
  <si>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</si>
  <si>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</si>
  <si>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</si>
  <si>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</si>
  <si>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</si>
  <si>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</si>
  <si>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</si>
  <si>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</si>
  <si>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</si>
  <si>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</si>
  <si>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</si>
  <si>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</si>
  <si>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</si>
  <si>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</si>
  <si>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</si>
  <si>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</si>
  <si>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</si>
  <si>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</si>
  <si>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</si>
  <si>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</si>
  <si>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</si>
  <si>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</si>
  <si>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</si>
  <si>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</si>
  <si>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</si>
  <si>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</si>
  <si>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</si>
  <si>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</si>
  <si>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</si>
  <si>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</si>
  <si>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</si>
  <si>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</si>
  <si>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</si>
  <si>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</si>
  <si>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</si>
  <si>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</si>
  <si>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</si>
  <si>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</si>
  <si>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</si>
  <si>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</si>
  <si>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</si>
  <si>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</si>
  <si>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</si>
  <si>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</si>
  <si>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</si>
  <si>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</si>
  <si>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</si>
  <si>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</si>
  <si>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</si>
  <si>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</si>
  <si>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</si>
  <si>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</si>
  <si>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</si>
  <si>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</si>
  <si>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</si>
  <si>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</si>
  <si>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</si>
  <si>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</si>
  <si>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</si>
  <si>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</si>
  <si>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</si>
  <si>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</si>
  <si>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</si>
  <si>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</si>
  <si>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</si>
  <si>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</si>
  <si>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</si>
  <si>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</si>
  <si>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</si>
  <si>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</si>
  <si>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</si>
  <si>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</si>
  <si>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</si>
  <si>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</si>
  <si>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</si>
  <si>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</si>
  <si>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</si>
  <si>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</si>
  <si>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</si>
  <si>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</si>
  <si>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</si>
  <si>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</si>
  <si>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</si>
  <si>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</si>
  <si>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</si>
  <si>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</si>
  <si>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</si>
  <si>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</si>
  <si>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</si>
  <si>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</si>
  <si>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</si>
  <si>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</si>
  <si>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</si>
  <si>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</si>
  <si>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</si>
  <si>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</si>
  <si>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</si>
  <si>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</si>
  <si>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</si>
  <si>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</si>
  <si>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</si>
  <si>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</si>
  <si>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</si>
  <si>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</si>
  <si>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</si>
  <si>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</si>
  <si>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</si>
  <si>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</si>
  <si>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</si>
  <si>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</si>
  <si>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</si>
  <si>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</si>
  <si>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</si>
  <si>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</si>
  <si>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</si>
  <si>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</si>
  <si>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</si>
  <si>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</si>
  <si>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</si>
  <si>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</si>
  <si>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</si>
  <si>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</si>
  <si>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</si>
  <si>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</si>
  <si>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</si>
  <si>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</si>
  <si>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</si>
  <si>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</si>
  <si>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</si>
  <si>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</si>
  <si>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</si>
  <si>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</si>
  <si>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</si>
  <si>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</si>
  <si>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</si>
  <si>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</si>
  <si>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</si>
  <si>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</si>
  <si>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</si>
  <si>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</si>
  <si>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</si>
  <si>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</si>
  <si>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</si>
  <si>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</si>
  <si>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</si>
  <si>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</si>
  <si>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</si>
  <si>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</si>
  <si>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</si>
  <si>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</si>
  <si>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</si>
  <si>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</si>
  <si>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</si>
  <si>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</si>
  <si>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</si>
  <si>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</si>
  <si>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</si>
  <si>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</si>
  <si>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</si>
  <si>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</si>
  <si>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</si>
  <si>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</si>
  <si>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</si>
  <si>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</si>
  <si>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</si>
  <si>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</si>
  <si>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</si>
  <si>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</si>
  <si>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</si>
  <si>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</si>
  <si>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</si>
  <si>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</si>
  <si>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</si>
  <si>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</si>
  <si>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</si>
  <si>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</si>
  <si>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</si>
  <si>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</si>
  <si>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</si>
  <si>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</si>
  <si>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</si>
  <si>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</si>
  <si>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</si>
  <si>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</si>
  <si>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</si>
  <si>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</si>
  <si>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</si>
  <si>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</si>
  <si>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</si>
  <si>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</si>
  <si>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</si>
  <si>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</si>
  <si>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</si>
  <si>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</si>
  <si>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</si>
  <si>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</si>
  <si>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</si>
  <si>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</si>
  <si>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</si>
  <si>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</si>
  <si>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</si>
  <si>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</si>
  <si>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</si>
  <si>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</si>
  <si>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</si>
  <si>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</si>
  <si>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</si>
  <si>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</si>
  <si>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</si>
  <si>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</si>
  <si>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</si>
  <si>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</si>
  <si>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</si>
  <si>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</si>
  <si>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</si>
  <si>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</si>
  <si>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</si>
  <si>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</si>
  <si>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</si>
  <si>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</si>
  <si>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</si>
  <si>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</si>
  <si>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</si>
  <si>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</si>
  <si>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</si>
  <si>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</si>
  <si>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</si>
  <si>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</si>
  <si>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</si>
  <si>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</si>
  <si>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</si>
  <si>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</si>
  <si>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</si>
  <si>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</si>
  <si>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</si>
  <si>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</si>
  <si>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</si>
  <si>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</si>
  <si>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</si>
  <si>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</si>
  <si>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</si>
  <si>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</si>
  <si>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</si>
  <si>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</si>
  <si>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</si>
  <si>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</si>
  <si>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</si>
  <si>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</si>
  <si>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</si>
  <si>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</si>
  <si>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</si>
  <si>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</si>
  <si>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</si>
  <si>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</si>
  <si>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</si>
  <si>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</si>
  <si>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</si>
  <si>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</si>
  <si>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</si>
  <si>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</si>
  <si>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</si>
  <si>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</si>
  <si>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</si>
  <si>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</si>
  <si>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</si>
  <si>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</si>
  <si>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</si>
  <si>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</si>
  <si>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</si>
  <si>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</si>
  <si>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</si>
  <si>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</si>
  <si>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</si>
  <si>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</si>
  <si>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</si>
  <si>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</si>
  <si>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</si>
  <si>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</si>
  <si>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</si>
  <si>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</si>
  <si>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</si>
  <si>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</si>
  <si>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</si>
  <si>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</si>
  <si>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</si>
  <si>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</si>
  <si>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</si>
  <si>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</si>
  <si>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</si>
  <si>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</si>
  <si>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</si>
  <si>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</si>
  <si>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</si>
  <si>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</si>
  <si>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</si>
  <si>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</si>
  <si>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</si>
  <si>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</si>
  <si>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</si>
  <si>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</si>
  <si>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</si>
  <si>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</si>
  <si>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</si>
  <si>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</si>
  <si>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</si>
  <si>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</si>
  <si>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</si>
  <si>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</si>
  <si>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</si>
  <si>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</si>
  <si>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</si>
  <si>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</si>
  <si>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</si>
  <si>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</si>
  <si>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</si>
  <si>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</si>
  <si>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</si>
  <si>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</si>
  <si>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</si>
  <si>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</si>
  <si>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</si>
  <si>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</si>
  <si>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</si>
  <si>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</si>
  <si>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</si>
  <si>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</si>
  <si>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</si>
  <si>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</si>
  <si>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</si>
  <si>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</si>
  <si>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</si>
  <si>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</si>
  <si>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</si>
  <si>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</si>
  <si>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</si>
  <si>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</si>
  <si>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</si>
  <si>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</si>
  <si>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</si>
  <si>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</si>
  <si>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</si>
  <si>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</si>
  <si>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</si>
  <si>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</si>
  <si>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</si>
  <si>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</si>
  <si>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</si>
  <si>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</si>
  <si>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</si>
  <si>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</si>
  <si>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</si>
  <si>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</si>
  <si>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</si>
  <si>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</si>
  <si>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</si>
  <si>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</si>
  <si>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</si>
  <si>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</si>
  <si>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</si>
  <si>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</si>
  <si>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</si>
  <si>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</si>
  <si>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</si>
  <si>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</si>
  <si>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</si>
  <si>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</si>
  <si>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</si>
  <si>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</si>
  <si>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</si>
  <si>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</si>
  <si>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</si>
  <si>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</si>
  <si>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</si>
  <si>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</si>
  <si>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</si>
  <si>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</si>
  <si>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</si>
  <si>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</si>
  <si>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</si>
  <si>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</si>
  <si>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</si>
  <si>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</si>
  <si>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</si>
  <si>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</si>
  <si>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</si>
  <si>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</si>
  <si>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</si>
  <si>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</si>
  <si>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</si>
  <si>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</si>
  <si>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</si>
  <si>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</si>
  <si>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</si>
  <si>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</si>
  <si>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</si>
  <si>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</si>
  <si>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</si>
  <si>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</si>
  <si>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</si>
  <si>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</si>
  <si>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</si>
  <si>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</si>
  <si>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</si>
  <si>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</si>
  <si>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</si>
  <si>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</si>
  <si>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</si>
  <si>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</si>
  <si>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</si>
  <si>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</si>
  <si>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</si>
  <si>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</si>
  <si>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</si>
  <si>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</si>
  <si>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</si>
  <si>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</si>
  <si>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</si>
  <si>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</si>
  <si>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</si>
  <si>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</si>
  <si>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</si>
  <si>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</si>
  <si>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</si>
  <si>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</si>
  <si>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</si>
  <si>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</si>
  <si>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</si>
  <si>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</si>
  <si>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</si>
  <si>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</si>
  <si>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</si>
  <si>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</si>
  <si>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</si>
  <si>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</si>
  <si>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</si>
  <si>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</si>
  <si>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</si>
  <si>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</si>
  <si>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</si>
  <si>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</si>
  <si>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</si>
  <si>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</si>
  <si>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</si>
  <si>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</si>
  <si>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</si>
  <si>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</si>
  <si>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</si>
  <si>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</si>
  <si>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</si>
  <si>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</si>
  <si>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</si>
  <si>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</si>
  <si>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</si>
  <si>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</si>
  <si>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</si>
  <si>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</si>
  <si>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</si>
  <si>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</si>
  <si>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</si>
  <si>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</si>
  <si>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</si>
  <si>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</si>
  <si>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</si>
  <si>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</si>
  <si>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</si>
  <si>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</si>
  <si>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</si>
  <si>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</si>
  <si>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</si>
  <si>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</si>
  <si>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</si>
  <si>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</si>
  <si>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</si>
  <si>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</si>
  <si>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</si>
  <si>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</si>
  <si>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</si>
  <si>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</si>
  <si>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</si>
  <si>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</si>
  <si>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</si>
  <si>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</si>
  <si>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</si>
  <si>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</si>
  <si>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</si>
  <si>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</si>
  <si>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</si>
  <si>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</si>
  <si>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</si>
  <si>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</si>
  <si>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</si>
  <si>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</si>
  <si>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</si>
  <si>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</si>
  <si>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</si>
  <si>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</si>
  <si>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</si>
  <si>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</si>
  <si>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</si>
  <si>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</si>
  <si>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</si>
  <si>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</si>
  <si>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</si>
  <si>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</si>
  <si>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</si>
  <si>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</si>
  <si>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</si>
  <si>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</si>
  <si>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</si>
  <si>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</si>
  <si>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</si>
  <si>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</si>
  <si>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</si>
  <si>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</si>
  <si>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</si>
  <si>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</si>
  <si>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</si>
  <si>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</si>
  <si>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</si>
  <si>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</si>
  <si>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</si>
  <si>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</si>
  <si>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</si>
  <si>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</si>
  <si>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</si>
  <si>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</si>
  <si>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</si>
  <si>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</si>
  <si>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</si>
  <si>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</si>
  <si>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</si>
  <si>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</si>
  <si>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</si>
  <si>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</si>
  <si>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</si>
  <si>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</si>
  <si>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</si>
  <si>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</si>
  <si>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</si>
  <si>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</si>
  <si>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</si>
  <si>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</si>
  <si>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</si>
  <si>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</si>
  <si>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</si>
  <si>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</si>
  <si>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</si>
  <si>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</si>
  <si>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</si>
  <si>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</si>
  <si>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</si>
  <si>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</si>
  <si>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</si>
  <si>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</si>
  <si>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</si>
  <si>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</si>
  <si>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</si>
  <si>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</si>
  <si>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</si>
  <si>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</si>
  <si>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</si>
  <si>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</si>
  <si>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</si>
  <si>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</si>
  <si>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</si>
  <si>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</si>
  <si>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</si>
  <si>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</si>
  <si>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</si>
  <si>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</si>
  <si>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</si>
  <si>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</si>
  <si>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</si>
  <si>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</si>
  <si>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</si>
  <si>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</si>
  <si>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</si>
  <si>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</si>
  <si>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</si>
  <si>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</si>
  <si>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</si>
  <si>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</si>
  <si>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</si>
  <si>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</si>
  <si>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</si>
  <si>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</si>
  <si>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</si>
  <si>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</si>
  <si>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</si>
  <si>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</si>
  <si>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</si>
  <si>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</si>
  <si>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</si>
  <si>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</si>
  <si>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</si>
  <si>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</si>
  <si>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</si>
  <si>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</si>
  <si>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</si>
  <si>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</si>
  <si>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</si>
  <si>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</si>
  <si>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</si>
  <si>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</si>
  <si>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</si>
  <si>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</si>
  <si>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</si>
  <si>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</si>
  <si>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</si>
  <si>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</si>
  <si>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</si>
  <si>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</si>
  <si>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</si>
  <si>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</si>
  <si>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</si>
  <si>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</si>
  <si>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</si>
  <si>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</si>
  <si>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</si>
  <si>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</si>
  <si>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</si>
  <si>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</si>
  <si>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</si>
  <si>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</si>
  <si>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</si>
  <si>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</si>
  <si>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</si>
  <si>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</si>
  <si>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</si>
  <si>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</si>
  <si>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</si>
  <si>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</si>
  <si>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</si>
  <si>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</si>
  <si>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</si>
  <si>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</si>
  <si>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</si>
  <si>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</si>
  <si>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</si>
  <si>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</si>
  <si>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</si>
  <si>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</si>
  <si>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</si>
  <si>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</si>
  <si>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</si>
  <si>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</si>
  <si>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</si>
  <si>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</si>
  <si>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</si>
  <si>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</si>
  <si>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</si>
  <si>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</si>
  <si>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</si>
  <si>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</si>
  <si>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</si>
  <si>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</si>
  <si>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</si>
  <si>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</si>
  <si>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</si>
  <si>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</si>
  <si>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</si>
  <si>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</si>
  <si>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</si>
  <si>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</si>
  <si>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</si>
  <si>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</si>
  <si>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</si>
  <si>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</si>
  <si>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</si>
  <si>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</si>
  <si>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</si>
  <si>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</si>
  <si>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</si>
  <si>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</si>
  <si>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</si>
  <si>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</si>
  <si>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</si>
  <si>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</si>
  <si>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</si>
  <si>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</si>
  <si>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</si>
  <si>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</si>
  <si>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</si>
  <si>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</si>
  <si>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</si>
  <si>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</si>
  <si>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</si>
  <si>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</si>
  <si>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</si>
  <si>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</si>
  <si>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</si>
  <si>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</si>
  <si>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</si>
  <si>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</si>
  <si>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</si>
  <si>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</si>
  <si>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</si>
  <si>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</si>
  <si>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</si>
  <si>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</si>
  <si>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</si>
  <si>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</si>
  <si>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</si>
  <si>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</si>
  <si>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</si>
  <si>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</si>
  <si>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</si>
  <si>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</si>
  <si>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</si>
  <si>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</si>
  <si>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</si>
  <si>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</si>
  <si>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</si>
  <si>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</si>
  <si>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</si>
  <si>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</si>
  <si>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</si>
  <si>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</si>
  <si>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</si>
  <si>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</si>
  <si>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</si>
  <si>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</si>
  <si>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</si>
  <si>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</si>
  <si>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</si>
  <si>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</si>
  <si>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</si>
  <si>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</si>
  <si>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</si>
  <si>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</si>
  <si>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</si>
  <si>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</si>
  <si>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</si>
  <si>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</si>
  <si>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</si>
  <si>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</si>
  <si>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</si>
  <si>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</si>
  <si>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</si>
  <si>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</si>
  <si>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</si>
  <si>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</si>
  <si>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</si>
  <si>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</si>
  <si>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</si>
  <si>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</si>
  <si>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</si>
  <si>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</si>
  <si>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</si>
  <si>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</si>
  <si>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</si>
  <si>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</si>
  <si>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</si>
  <si>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</si>
  <si>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</si>
  <si>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</si>
  <si>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</si>
  <si>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</si>
  <si>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</si>
  <si>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</si>
  <si>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</si>
  <si>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</si>
  <si>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</si>
  <si>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</si>
  <si>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</si>
  <si>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</si>
  <si>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</si>
  <si>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</si>
  <si>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</si>
  <si>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</si>
  <si>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</si>
  <si>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</si>
  <si>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</si>
  <si>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</si>
  <si>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</si>
  <si>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</si>
  <si>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</si>
  <si>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</si>
  <si>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</si>
  <si>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</si>
  <si>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</si>
  <si>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</si>
  <si>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</si>
  <si>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</si>
  <si>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</si>
  <si>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</si>
  <si>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</si>
  <si>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</si>
  <si>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</si>
  <si>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</si>
  <si>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</si>
  <si>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</si>
  <si>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</si>
  <si>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</si>
  <si>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</si>
  <si>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</si>
  <si>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</si>
  <si>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</si>
  <si>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</si>
  <si>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</si>
  <si>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</si>
  <si>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</si>
  <si>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</si>
  <si>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</si>
  <si>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</si>
  <si>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</si>
  <si>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</si>
  <si>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</si>
  <si>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</si>
  <si>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</si>
  <si>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</si>
  <si>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</si>
  <si>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</si>
  <si>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</si>
  <si>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</si>
  <si>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</si>
  <si>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</si>
  <si>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</si>
  <si>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</si>
  <si>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</si>
  <si>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</si>
  <si>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</si>
  <si>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</si>
  <si>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</si>
  <si>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</si>
  <si>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</si>
  <si>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</si>
  <si>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</si>
  <si>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</si>
  <si>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</si>
  <si>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</si>
  <si>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</si>
  <si>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</si>
  <si>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</si>
  <si>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</si>
  <si>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</si>
  <si>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</si>
  <si>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</si>
  <si>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</si>
  <si>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</si>
  <si>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</si>
  <si>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</si>
  <si>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</si>
  <si>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</si>
  <si>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</si>
  <si>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</si>
  <si>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</si>
  <si>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</si>
  <si>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</si>
  <si>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</si>
  <si>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</si>
  <si>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</si>
  <si>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</si>
  <si>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</si>
  <si>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</si>
  <si>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</si>
  <si>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</si>
  <si>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</si>
  <si>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</si>
  <si>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</si>
  <si>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</si>
  <si>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</si>
  <si>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</si>
  <si>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</si>
  <si>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</si>
  <si>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</si>
  <si>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</si>
  <si>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</si>
  <si>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</si>
  <si>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</si>
  <si>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</si>
  <si>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</si>
  <si>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</si>
  <si>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</si>
  <si>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</si>
  <si>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</si>
  <si>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</si>
  <si>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</si>
  <si>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</si>
  <si>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</si>
  <si>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</si>
  <si>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</si>
  <si>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</si>
  <si>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</si>
  <si>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</si>
  <si>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</si>
  <si>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</si>
  <si>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</si>
  <si>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</si>
  <si>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</si>
  <si>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</si>
  <si>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</si>
  <si>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</si>
  <si>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</si>
  <si>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</si>
  <si>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</si>
  <si>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</si>
  <si>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</si>
  <si>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</si>
  <si>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</si>
  <si>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</si>
  <si>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</si>
  <si>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</si>
  <si>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</si>
  <si>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</si>
  <si>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</si>
  <si>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</si>
  <si>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</si>
  <si>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</si>
  <si>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</si>
  <si>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</si>
  <si>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</si>
  <si>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</si>
  <si>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</si>
  <si>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</si>
  <si>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</si>
  <si>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</si>
  <si>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</si>
  <si>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</si>
  <si>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</si>
  <si>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</si>
  <si>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</si>
  <si>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</si>
  <si>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</si>
  <si>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</si>
  <si>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</si>
  <si>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</si>
  <si>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</si>
  <si>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</si>
  <si>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</si>
  <si>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</si>
  <si>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</si>
  <si>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</si>
  <si>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</si>
  <si>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</si>
  <si>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</si>
  <si>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</si>
  <si>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</si>
  <si>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</si>
  <si>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</si>
  <si>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</si>
  <si>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</si>
  <si>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</si>
  <si>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</si>
  <si>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</si>
  <si>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</si>
  <si>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</si>
  <si>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</si>
  <si>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</si>
  <si>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</si>
  <si>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</si>
  <si>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</si>
  <si>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</si>
  <si>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</si>
  <si>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</si>
  <si>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</si>
  <si>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</si>
  <si>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</si>
  <si>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</si>
  <si>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</si>
  <si>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</si>
  <si>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</si>
  <si>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</si>
  <si>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</si>
  <si>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</si>
  <si>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</si>
  <si>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</si>
  <si>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</si>
  <si>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</si>
  <si>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</si>
  <si>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</si>
  <si>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</si>
  <si>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</si>
  <si>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</si>
  <si>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</si>
  <si>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</si>
  <si>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</si>
  <si>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</si>
  <si>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</si>
  <si>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</si>
  <si>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</si>
  <si>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</si>
  <si>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</si>
  <si>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</si>
  <si>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</si>
  <si>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</si>
  <si>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</si>
  <si>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</si>
  <si>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</si>
  <si>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</si>
  <si>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</si>
  <si>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</si>
  <si>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</si>
  <si>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</si>
  <si>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</si>
  <si>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</si>
  <si>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</si>
  <si>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</si>
  <si>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</si>
  <si>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</si>
  <si>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</si>
  <si>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</si>
  <si>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</si>
  <si>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</si>
  <si>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</si>
  <si>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</si>
  <si>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</si>
  <si>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</si>
  <si>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</si>
  <si>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</si>
  <si>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</si>
  <si>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</si>
  <si>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</si>
  <si>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</si>
  <si>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</si>
  <si>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</si>
  <si>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</si>
  <si>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</si>
  <si>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</si>
  <si>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</si>
  <si>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</si>
  <si>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</si>
  <si>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</si>
  <si>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</si>
  <si>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</si>
  <si>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</si>
  <si>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</si>
  <si>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</si>
  <si>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</si>
  <si>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</si>
  <si>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</si>
  <si>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</si>
  <si>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</si>
  <si>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</si>
  <si>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</si>
  <si>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</si>
  <si>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</si>
  <si>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</si>
  <si>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</si>
  <si>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</si>
  <si>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</si>
  <si>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</si>
  <si>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</si>
  <si>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</si>
  <si>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</si>
  <si>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</si>
  <si>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</si>
  <si>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</si>
  <si>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</si>
  <si>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</si>
  <si>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</si>
  <si>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</si>
  <si>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</si>
  <si>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</si>
  <si>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</si>
  <si>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</si>
  <si>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</si>
  <si>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</si>
  <si>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</si>
  <si>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</si>
  <si>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</si>
  <si>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</si>
  <si>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</si>
  <si>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</si>
  <si>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</si>
  <si>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</si>
  <si>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</si>
  <si>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</si>
  <si>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</si>
  <si>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</si>
  <si>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</si>
  <si>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</si>
  <si>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</si>
  <si>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</si>
  <si>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</si>
  <si>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</si>
  <si>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</si>
  <si>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</si>
  <si>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</si>
  <si>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</si>
  <si>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</si>
  <si>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</si>
  <si>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</si>
  <si>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</si>
  <si>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</si>
  <si>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</si>
  <si>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</si>
  <si>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</si>
  <si>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</si>
  <si>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</si>
  <si>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</si>
  <si>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</si>
  <si>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</si>
  <si>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</si>
  <si>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</si>
  <si>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</si>
  <si>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</si>
  <si>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</si>
  <si>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</si>
  <si>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</si>
  <si>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</si>
  <si>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</si>
  <si>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</si>
  <si>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</si>
  <si>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</si>
  <si>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</si>
  <si>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</si>
  <si>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</si>
  <si>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</si>
  <si>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</si>
  <si>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</si>
  <si>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</si>
  <si>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</si>
  <si>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</si>
  <si>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</si>
  <si>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</si>
  <si>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</si>
  <si>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</si>
  <si>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</si>
  <si>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</si>
  <si>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</si>
  <si>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</si>
  <si>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</si>
  <si>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</si>
  <si>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</si>
  <si>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</si>
  <si>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</si>
  <si>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</si>
  <si>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</si>
  <si>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</si>
  <si>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</si>
  <si>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</si>
  <si>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</si>
  <si>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</si>
  <si>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</si>
  <si>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</si>
  <si>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</si>
  <si>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</si>
  <si>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</si>
  <si>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</si>
  <si>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</si>
  <si>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</si>
  <si>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</si>
  <si>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</si>
  <si>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</si>
  <si>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</si>
  <si>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</si>
  <si>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</si>
  <si>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</si>
  <si>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</si>
  <si>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</si>
  <si>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</si>
  <si>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</si>
  <si>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</si>
  <si>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</si>
  <si>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</si>
  <si>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</si>
  <si>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</si>
  <si>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</si>
  <si>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</si>
  <si>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</si>
  <si>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</si>
  <si>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</si>
  <si>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</si>
  <si>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</si>
  <si>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</si>
  <si>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</si>
  <si>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</si>
  <si>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</si>
  <si>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</si>
  <si>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</si>
  <si>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</si>
  <si>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</si>
  <si>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</si>
  <si>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</si>
  <si>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</si>
  <si>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</si>
  <si>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</si>
  <si>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</si>
  <si>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</si>
  <si>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</si>
  <si>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</si>
  <si>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</si>
  <si>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</si>
  <si>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</si>
  <si>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</si>
  <si>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</si>
  <si>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</si>
  <si>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</si>
  <si>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</si>
  <si>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</si>
  <si>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</si>
  <si>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</si>
  <si>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</si>
  <si>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</si>
  <si>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</si>
  <si>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</si>
  <si>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</si>
  <si>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</si>
  <si>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</si>
  <si>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</si>
  <si>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</si>
  <si>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</si>
  <si>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</si>
  <si>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</si>
  <si>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</si>
  <si>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</si>
  <si>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</si>
  <si>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</si>
  <si>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</si>
  <si>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</si>
  <si>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</si>
  <si>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</si>
  <si>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</si>
  <si>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</si>
  <si>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</si>
  <si>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</si>
  <si>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</si>
  <si>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</si>
  <si>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</si>
  <si>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</si>
  <si>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</si>
  <si>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</si>
  <si>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</si>
  <si>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</si>
  <si>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</si>
  <si>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</si>
  <si>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</si>
  <si>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</si>
  <si>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</si>
  <si>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</si>
  <si>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</si>
  <si>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</si>
  <si>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</si>
  <si>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</si>
  <si>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</si>
  <si>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</si>
  <si>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</si>
  <si>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</si>
  <si>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</si>
  <si>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</si>
  <si>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</si>
  <si>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</si>
  <si>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</si>
  <si>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</si>
  <si>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</si>
  <si>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</si>
  <si>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</si>
  <si>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</si>
  <si>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</si>
  <si>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</si>
  <si>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</si>
  <si>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</si>
  <si>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</si>
  <si>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</si>
  <si>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</si>
  <si>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</si>
  <si>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</si>
  <si>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</si>
  <si>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</si>
  <si>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</si>
  <si>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</si>
  <si>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</si>
  <si>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</si>
  <si>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</si>
  <si>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</si>
  <si>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</si>
  <si>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</si>
  <si>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</si>
  <si>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</si>
  <si>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</si>
  <si>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</si>
  <si>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</si>
  <si>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</si>
  <si>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</si>
  <si>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</si>
  <si>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</si>
  <si>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</si>
  <si>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</si>
  <si>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</si>
  <si>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</si>
  <si>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</si>
  <si>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</si>
  <si>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</si>
  <si>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</si>
  <si>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</si>
  <si>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</si>
  <si>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</si>
  <si>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</si>
  <si>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</si>
  <si>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</si>
  <si>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</si>
  <si>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</si>
  <si>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</si>
  <si>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</si>
  <si>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</si>
  <si>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</si>
  <si>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</si>
  <si>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</si>
  <si>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</si>
  <si>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</si>
  <si>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</si>
  <si>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</si>
  <si>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</si>
  <si>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</si>
  <si>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</si>
  <si>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</si>
  <si>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</si>
  <si>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</si>
  <si>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</si>
  <si>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</si>
  <si>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</si>
  <si>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</si>
  <si>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</si>
  <si>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</si>
  <si>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</si>
  <si>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</si>
  <si>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</si>
  <si>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</si>
  <si>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</si>
  <si>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</si>
  <si>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</si>
  <si>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</si>
  <si>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</si>
  <si>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</si>
  <si>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</si>
  <si>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</si>
  <si>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</si>
  <si>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</si>
  <si>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</si>
  <si>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</si>
  <si>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</si>
  <si>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</si>
  <si>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</si>
  <si>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</si>
  <si>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</si>
  <si>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</si>
  <si>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</si>
  <si>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</si>
  <si>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</si>
  <si>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</si>
  <si>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</si>
  <si>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</si>
  <si>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</si>
  <si>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</si>
  <si>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</si>
  <si>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</si>
  <si>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</si>
  <si>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</si>
  <si>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</si>
  <si>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</si>
  <si>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</si>
  <si>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</si>
  <si>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</si>
  <si>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</si>
  <si>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</si>
  <si>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</si>
  <si>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</si>
  <si>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</si>
  <si>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</si>
  <si>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</si>
  <si>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</si>
  <si>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</si>
  <si>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</si>
  <si>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</si>
  <si>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</si>
  <si>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</si>
  <si>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</si>
  <si>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</si>
  <si>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</si>
  <si>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</si>
  <si>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</si>
  <si>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</si>
  <si>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</si>
  <si>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</si>
  <si>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</si>
  <si>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</si>
  <si>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</si>
  <si>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</si>
  <si>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</si>
  <si>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</si>
  <si>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</si>
  <si>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</si>
  <si>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</si>
  <si>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</si>
  <si>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</si>
  <si>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</si>
  <si>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</si>
  <si>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</si>
  <si>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</si>
  <si>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</si>
  <si>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</si>
  <si>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</si>
  <si>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</si>
  <si>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</si>
  <si>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</si>
  <si>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</si>
  <si>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</si>
  <si>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</si>
  <si>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</si>
  <si>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</si>
  <si>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</si>
  <si>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</si>
  <si>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</si>
  <si>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</si>
  <si>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</si>
  <si>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</si>
  <si>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</si>
  <si>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</si>
  <si>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</si>
  <si>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</si>
  <si>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</si>
  <si>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</si>
  <si>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</si>
  <si>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</si>
  <si>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</si>
  <si>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</si>
  <si>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</si>
  <si>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</si>
  <si>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</si>
  <si>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</si>
  <si>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</si>
  <si>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</si>
  <si>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</si>
  <si>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</si>
  <si>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</si>
  <si>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</si>
  <si>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</si>
  <si>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</si>
  <si>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</si>
  <si>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</si>
  <si>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</si>
  <si>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</si>
  <si>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</si>
  <si>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</si>
  <si>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</si>
  <si>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</si>
  <si>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</si>
  <si>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</si>
  <si>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</si>
  <si>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</si>
  <si>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</si>
  <si>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</si>
  <si>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</si>
  <si>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</si>
  <si>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</si>
  <si>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</si>
  <si>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</si>
  <si>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</si>
  <si>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</si>
  <si>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</si>
  <si>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</si>
  <si>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</si>
  <si>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</si>
  <si>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</si>
  <si>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</si>
  <si>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</si>
  <si>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</si>
  <si>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</si>
  <si>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</si>
  <si>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</si>
  <si>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</si>
  <si>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</si>
  <si>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</si>
  <si>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</si>
  <si>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</si>
  <si>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</si>
  <si>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</si>
  <si>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</si>
  <si>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</si>
  <si>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</si>
  <si>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</si>
  <si>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</si>
  <si>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</si>
  <si>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</si>
  <si>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</si>
  <si>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</si>
  <si>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</si>
  <si>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</si>
  <si>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</si>
  <si>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</si>
  <si>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</si>
  <si>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</si>
  <si>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</si>
  <si>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</si>
  <si>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</si>
  <si>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</si>
  <si>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</si>
  <si>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</si>
  <si>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</si>
  <si>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</si>
  <si>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</si>
  <si>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</si>
  <si>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</si>
  <si>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</si>
  <si>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</si>
  <si>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</si>
  <si>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</si>
  <si>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</si>
  <si>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</si>
  <si>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</si>
  <si>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</si>
  <si>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</si>
  <si>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</si>
  <si>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</si>
  <si>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</si>
  <si>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</si>
  <si>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</si>
  <si>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</si>
  <si>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</si>
  <si>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</si>
  <si>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</si>
  <si>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</si>
  <si>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</si>
  <si>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</si>
  <si>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</si>
  <si>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</si>
  <si>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</si>
  <si>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</si>
  <si>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</si>
  <si>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</si>
  <si>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</si>
  <si>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</si>
  <si>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</si>
  <si>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</si>
  <si>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</si>
  <si>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</si>
  <si>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</si>
  <si>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</si>
  <si>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</si>
  <si>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</si>
  <si>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</si>
  <si>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</si>
  <si>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</si>
  <si>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</si>
  <si>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</si>
  <si>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</si>
  <si>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</si>
  <si>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</si>
  <si>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</si>
  <si>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</si>
  <si>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</si>
  <si>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</si>
  <si>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</si>
  <si>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</si>
  <si>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</si>
  <si>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</si>
  <si>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</si>
  <si>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</si>
  <si>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</si>
  <si>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</si>
  <si>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</si>
  <si>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</si>
  <si>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</si>
  <si>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</si>
  <si>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</si>
  <si>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</si>
  <si>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</si>
  <si>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</si>
  <si>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</si>
  <si>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</si>
  <si>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</si>
  <si>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</si>
  <si>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</si>
  <si>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</si>
  <si>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</si>
  <si>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</si>
  <si>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</si>
  <si>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</si>
  <si>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</si>
  <si>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</si>
  <si>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</si>
  <si>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</si>
  <si>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</si>
  <si>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</si>
  <si>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</si>
  <si>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</si>
  <si>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</si>
  <si>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</si>
  <si>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</si>
  <si>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</si>
  <si>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</si>
  <si>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</si>
  <si>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</si>
  <si>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</si>
  <si>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</si>
  <si>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</si>
  <si>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</si>
  <si>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</si>
  <si>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</si>
  <si>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</si>
  <si>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</si>
  <si>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</si>
  <si>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</si>
  <si>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</si>
  <si>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</si>
  <si>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</si>
  <si>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</si>
  <si>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</si>
  <si>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</si>
  <si>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</si>
  <si>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</si>
  <si>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</si>
  <si>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</si>
  <si>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</si>
  <si>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</si>
  <si>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</si>
  <si>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</si>
  <si>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</si>
  <si>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</si>
  <si>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</si>
  <si>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</si>
  <si>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</si>
  <si>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</si>
  <si>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</si>
  <si>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</si>
  <si>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</si>
  <si>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</si>
  <si>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</si>
  <si>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</si>
  <si>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</si>
  <si>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</si>
  <si>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</si>
  <si>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</si>
  <si>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</si>
  <si>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</si>
  <si>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</si>
  <si>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</si>
  <si>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</si>
  <si>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</si>
  <si>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</si>
  <si>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</si>
  <si>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</si>
  <si>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</si>
  <si>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</si>
  <si>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</si>
  <si>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</si>
  <si>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</si>
  <si>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</si>
  <si>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</si>
  <si>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</si>
  <si>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</si>
  <si>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</si>
  <si>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</si>
  <si>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</si>
  <si>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</si>
  <si>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</si>
  <si>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</si>
  <si>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</si>
  <si>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</si>
  <si>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</si>
  <si>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</si>
  <si>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</si>
  <si>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</si>
  <si>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</si>
  <si>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</si>
  <si>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</si>
  <si>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</si>
  <si>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</si>
  <si>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</si>
  <si>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</si>
  <si>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</si>
  <si>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</si>
  <si>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</si>
  <si>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</si>
  <si>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</si>
  <si>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</si>
  <si>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</si>
  <si>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</si>
  <si>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</si>
  <si>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</si>
  <si>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</si>
  <si>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</si>
  <si>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</si>
  <si>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</si>
  <si>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</si>
  <si>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</si>
  <si>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</si>
  <si>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</si>
  <si>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</si>
  <si>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</si>
  <si>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</si>
  <si>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</si>
  <si>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</si>
  <si>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</si>
  <si>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</si>
  <si>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</si>
  <si>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</si>
  <si>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</si>
  <si>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</si>
  <si>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</si>
  <si>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</si>
  <si>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</si>
  <si>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</si>
  <si>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</si>
  <si>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</si>
  <si>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</si>
  <si>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</si>
  <si>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</si>
  <si>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</si>
  <si>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</si>
  <si>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</si>
  <si>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</si>
  <si>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</si>
  <si>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</si>
  <si>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</si>
  <si>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</si>
  <si>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</si>
  <si>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</si>
  <si>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</si>
  <si>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</si>
  <si>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</si>
  <si>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</si>
  <si>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</si>
  <si>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</si>
  <si>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</si>
  <si>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</si>
  <si>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</si>
  <si>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</si>
  <si>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</si>
  <si>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</si>
  <si>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</si>
  <si>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</si>
  <si>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</si>
  <si>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</si>
  <si>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</si>
  <si>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</si>
  <si>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</si>
  <si>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</si>
  <si>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</si>
  <si>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</si>
  <si>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</si>
  <si>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</si>
  <si>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</si>
  <si>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</si>
  <si>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</si>
  <si>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</si>
  <si>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</si>
  <si>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</si>
  <si>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</si>
  <si>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</si>
  <si>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</si>
  <si>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</si>
  <si>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</si>
  <si>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</si>
  <si>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</si>
  <si>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</si>
  <si>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</si>
  <si>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</si>
  <si>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</si>
  <si>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</si>
  <si>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</si>
  <si>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</si>
  <si>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</si>
  <si>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</si>
  <si>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</si>
  <si>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</si>
  <si>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</si>
  <si>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</si>
  <si>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</si>
  <si>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</si>
  <si>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</si>
  <si>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</si>
  <si>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</si>
  <si>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</si>
  <si>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</si>
  <si>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</si>
  <si>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</si>
  <si>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</si>
  <si>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</si>
  <si>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</si>
  <si>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</si>
  <si>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</si>
  <si>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</si>
  <si>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</si>
  <si>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</si>
  <si>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</si>
  <si>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</si>
  <si>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</si>
  <si>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</si>
  <si>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</si>
  <si>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</si>
  <si>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</si>
  <si>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</si>
  <si>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</si>
  <si>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</si>
  <si>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</si>
  <si>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</si>
  <si>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</si>
  <si>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</si>
  <si>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</si>
  <si>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</si>
  <si>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</si>
  <si>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</si>
  <si>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</si>
  <si>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</si>
  <si>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</si>
  <si>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</si>
  <si>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</si>
  <si>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</si>
  <si>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</si>
  <si>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</si>
  <si>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</si>
  <si>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</si>
  <si>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</si>
  <si>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</si>
  <si>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</si>
  <si>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</si>
  <si>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</si>
  <si>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</si>
  <si>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</si>
  <si>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</si>
  <si>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</si>
  <si>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</si>
  <si>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</si>
  <si>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</si>
  <si>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</si>
  <si>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</si>
  <si>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</si>
  <si>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</si>
  <si>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</si>
  <si>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</si>
  <si>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</si>
  <si>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</si>
  <si>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</si>
  <si>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</si>
  <si>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</si>
  <si>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</si>
  <si>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</si>
  <si>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</si>
  <si>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</si>
  <si>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</si>
  <si>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</si>
  <si>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</si>
  <si>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</si>
  <si>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</si>
  <si>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</si>
  <si>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</si>
  <si>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</si>
  <si>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</si>
  <si>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</si>
  <si>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</si>
  <si>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</si>
  <si>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</si>
  <si>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</si>
  <si>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</si>
  <si>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</si>
  <si>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</si>
  <si>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</si>
  <si>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</si>
  <si>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</si>
  <si>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</si>
  <si>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</si>
  <si>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</si>
  <si>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</si>
  <si>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</si>
  <si>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</si>
  <si>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</si>
  <si>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</si>
  <si>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</si>
  <si>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</si>
  <si>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</si>
  <si>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</si>
  <si>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</si>
  <si>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</si>
  <si>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</si>
  <si>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</si>
  <si>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</si>
  <si>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</si>
  <si>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</si>
  <si>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</si>
  <si>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</si>
  <si>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</si>
  <si>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</si>
  <si>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</si>
  <si>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</si>
  <si>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</si>
  <si>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</si>
  <si>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</si>
  <si>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</si>
  <si>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</si>
  <si>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</si>
  <si>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</si>
  <si>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</si>
  <si>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</si>
  <si>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</si>
  <si>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</si>
  <si>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</si>
  <si>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</si>
  <si>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</si>
  <si>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</si>
  <si>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</si>
  <si>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</si>
  <si>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</si>
  <si>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</si>
  <si>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</si>
  <si>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</si>
  <si>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</si>
  <si>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</si>
  <si>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</si>
  <si>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</si>
  <si>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</si>
  <si>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</si>
  <si>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</si>
  <si>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</si>
  <si>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</si>
  <si>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</si>
  <si>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</si>
  <si>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</si>
  <si>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</si>
  <si>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</si>
  <si>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</si>
  <si>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</si>
  <si>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</si>
  <si>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</si>
  <si>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</si>
  <si>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</si>
  <si>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</si>
  <si>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</si>
  <si>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</si>
  <si>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</si>
  <si>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</si>
  <si>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</si>
  <si>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</si>
  <si>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</si>
  <si>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</si>
  <si>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</si>
  <si>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</si>
  <si>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</si>
  <si>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</si>
  <si>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</si>
  <si>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</si>
  <si>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</si>
  <si>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</si>
  <si>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</si>
  <si>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</si>
  <si>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</si>
  <si>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</si>
  <si>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</si>
  <si>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</si>
  <si>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</si>
  <si>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</si>
  <si>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</si>
  <si>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</si>
  <si>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</si>
  <si>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</si>
  <si>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</si>
  <si>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</si>
  <si>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</si>
  <si>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</si>
  <si>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</si>
  <si>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</si>
  <si>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</si>
  <si>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</si>
  <si>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</si>
  <si>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</si>
  <si>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</si>
  <si>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</si>
  <si>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</si>
  <si>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</si>
  <si>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</si>
  <si>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</si>
  <si>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</si>
  <si>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</si>
  <si>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</si>
  <si>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</si>
  <si>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</si>
  <si>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</si>
  <si>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</si>
  <si>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</si>
  <si>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</si>
  <si>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</si>
  <si>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</si>
  <si>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</si>
  <si>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</si>
  <si>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</si>
  <si>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</si>
  <si>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</si>
  <si>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</si>
  <si>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</si>
  <si>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</si>
  <si>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</si>
  <si>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</si>
  <si>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</si>
  <si>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</si>
  <si>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</si>
  <si>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</si>
  <si>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</si>
  <si>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</si>
  <si>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</si>
  <si>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</si>
  <si>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</si>
  <si>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</si>
  <si>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</si>
  <si>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</si>
  <si>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</si>
  <si>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</si>
  <si>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</si>
  <si>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</si>
  <si>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</si>
  <si>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</si>
  <si>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</si>
  <si>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</si>
  <si>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</si>
  <si>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</si>
  <si>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</si>
  <si>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</si>
  <si>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</si>
  <si>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</si>
  <si>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</si>
  <si>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</si>
  <si>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</si>
  <si>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</si>
  <si>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</si>
  <si>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</si>
  <si>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</si>
  <si>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</si>
  <si>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</si>
  <si>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</si>
  <si>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</si>
  <si>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</si>
  <si>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</si>
  <si>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</si>
  <si>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</si>
  <si>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</si>
  <si>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</si>
  <si>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</si>
  <si>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</si>
  <si>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</si>
  <si>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</si>
  <si>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</si>
  <si>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</si>
  <si>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</si>
  <si>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</si>
  <si>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</si>
  <si>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</si>
  <si>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</si>
  <si>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</si>
  <si>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</si>
  <si>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</si>
  <si>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</si>
  <si>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</si>
  <si>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</si>
  <si>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</si>
  <si>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</si>
  <si>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</si>
  <si>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</si>
  <si>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</si>
  <si>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</si>
  <si>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</si>
  <si>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</si>
  <si>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</si>
  <si>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</si>
  <si>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</si>
  <si>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</si>
  <si>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</si>
  <si>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</si>
  <si>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</si>
  <si>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</si>
  <si>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</si>
  <si>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</si>
  <si>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</si>
  <si>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</si>
  <si>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</si>
  <si>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</si>
  <si>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</si>
  <si>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</si>
  <si>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</si>
  <si>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</si>
  <si>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</si>
  <si>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</si>
  <si>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</si>
  <si>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</si>
  <si>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</si>
  <si>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</si>
  <si>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</si>
  <si>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</si>
  <si>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</si>
  <si>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</si>
  <si>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</si>
  <si>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</si>
  <si>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</si>
  <si>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</si>
  <si>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</si>
  <si>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</si>
  <si>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</si>
  <si>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</si>
  <si>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</si>
  <si>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</si>
  <si>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</si>
  <si>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</si>
  <si>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</si>
  <si>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</si>
  <si>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</si>
  <si>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</si>
  <si>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</si>
  <si>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</si>
  <si>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</si>
  <si>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</si>
  <si>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</si>
  <si>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</si>
  <si>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</si>
  <si>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</si>
  <si>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</si>
  <si>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</si>
  <si>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</si>
  <si>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</si>
  <si>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</si>
  <si>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</si>
  <si>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</si>
  <si>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</si>
  <si>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</si>
  <si>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</si>
  <si>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</si>
  <si>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</si>
  <si>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</si>
  <si>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</si>
  <si>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</si>
  <si>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</si>
  <si>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</si>
  <si>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</si>
  <si>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</si>
  <si>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</si>
  <si>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</si>
  <si>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</si>
  <si>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</si>
  <si>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</si>
  <si>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</si>
  <si>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</si>
  <si>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</si>
  <si>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</si>
  <si>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</si>
  <si>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</si>
  <si>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</si>
  <si>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</si>
  <si>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</si>
  <si>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</si>
  <si>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</si>
  <si>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</si>
  <si>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</si>
  <si>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</si>
  <si>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</si>
  <si>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</si>
  <si>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</si>
  <si>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</si>
  <si>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</si>
  <si>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</si>
  <si>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</si>
  <si>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</si>
  <si>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</si>
  <si>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</si>
  <si>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</si>
  <si>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</si>
  <si>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</si>
  <si>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</si>
  <si>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</si>
  <si>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</si>
  <si>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</si>
  <si>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</si>
  <si>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</si>
  <si>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</si>
  <si>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</si>
  <si>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</si>
  <si>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</si>
  <si>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</si>
  <si>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</si>
  <si>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</si>
  <si>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</si>
  <si>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</si>
  <si>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</si>
  <si>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</si>
  <si>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</si>
  <si>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</si>
  <si>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</si>
  <si>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</si>
  <si>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</si>
  <si>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</si>
  <si>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</si>
  <si>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</si>
  <si>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</si>
  <si>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</si>
  <si>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</si>
  <si>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</si>
  <si>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</si>
  <si>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</si>
  <si>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</si>
  <si>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</si>
  <si>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</si>
  <si>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</si>
  <si>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</si>
  <si>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</si>
  <si>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</si>
  <si>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</si>
  <si>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</si>
  <si>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</si>
  <si>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</si>
  <si>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</si>
  <si>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</si>
  <si>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</si>
  <si>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</si>
  <si>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</si>
  <si>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</si>
  <si>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</si>
  <si>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</si>
  <si>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</si>
  <si>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</si>
  <si>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</si>
  <si>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</si>
  <si>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</si>
  <si>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</si>
  <si>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</si>
  <si>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</si>
  <si>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</si>
  <si>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</si>
  <si>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</si>
  <si>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</si>
  <si>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</si>
  <si>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</si>
  <si>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</si>
  <si>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</si>
  <si>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</si>
  <si>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</si>
  <si>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</si>
  <si>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</si>
  <si>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</si>
  <si>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</si>
  <si>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</si>
  <si>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</si>
  <si>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</si>
  <si>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</si>
  <si>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</si>
  <si>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</si>
  <si>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</si>
  <si>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</si>
  <si>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</si>
  <si>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</si>
  <si>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</si>
  <si>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</si>
  <si>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</si>
  <si>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</si>
  <si>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</si>
  <si>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</si>
  <si>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</si>
  <si>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</si>
  <si>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</si>
  <si>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</si>
  <si>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</si>
  <si>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</si>
  <si>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</si>
  <si>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</si>
  <si>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</si>
  <si>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</si>
  <si>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</si>
  <si>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</si>
  <si>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</si>
  <si>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</si>
  <si>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</si>
  <si>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</si>
  <si>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</si>
  <si>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</si>
  <si>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</si>
  <si>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</si>
  <si>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</si>
  <si>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</si>
  <si>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</si>
  <si>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</si>
  <si>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</si>
  <si>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</si>
  <si>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</si>
  <si>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</si>
  <si>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</si>
  <si>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</si>
  <si>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</si>
  <si>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</si>
  <si>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</si>
  <si>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</si>
  <si>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</si>
  <si>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</si>
  <si>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</si>
  <si>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</si>
  <si>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</si>
  <si>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</si>
  <si>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</si>
  <si>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</si>
  <si>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</si>
  <si>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</si>
  <si>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</si>
  <si>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</si>
  <si>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</si>
  <si>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</si>
  <si>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</si>
  <si>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</si>
  <si>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</si>
  <si>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</si>
  <si>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</si>
  <si>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</si>
  <si>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</si>
  <si>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</si>
  <si>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</si>
  <si>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</si>
  <si>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</si>
  <si>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</si>
  <si>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</si>
  <si>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</si>
  <si>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</si>
  <si>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</si>
  <si>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</si>
  <si>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</si>
  <si>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</si>
  <si>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</si>
  <si>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</si>
  <si>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</si>
  <si>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</si>
  <si>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</si>
  <si>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</si>
  <si>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</si>
  <si>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</si>
  <si>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</si>
  <si>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</si>
  <si>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</si>
  <si>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</si>
  <si>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</si>
  <si>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</si>
  <si>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</si>
  <si>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</si>
  <si>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</si>
  <si>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</si>
  <si>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</si>
  <si>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</si>
  <si>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</si>
  <si>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</si>
  <si>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</si>
  <si>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</si>
  <si>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</si>
  <si>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</si>
  <si>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</si>
  <si>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</si>
  <si>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</si>
  <si>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</si>
  <si>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</si>
  <si>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</si>
  <si>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</si>
  <si>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</si>
  <si>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</si>
  <si>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</si>
  <si>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</si>
  <si>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</si>
  <si>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</si>
  <si>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</si>
  <si>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</si>
  <si>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</si>
  <si>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</si>
  <si>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</si>
  <si>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</si>
  <si>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</si>
  <si>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</si>
  <si>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</si>
  <si>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</si>
  <si>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</si>
  <si>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</si>
  <si>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</si>
  <si>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</si>
  <si>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</si>
  <si>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</si>
  <si>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</si>
  <si>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</si>
  <si>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</si>
  <si>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</si>
  <si>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</si>
  <si>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</si>
  <si>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</si>
  <si>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</si>
  <si>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</si>
  <si>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</si>
  <si>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</si>
  <si>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</si>
  <si>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</si>
  <si>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</si>
  <si>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</si>
  <si>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</si>
  <si>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</si>
  <si>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</si>
  <si>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</si>
  <si>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</si>
  <si>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</si>
  <si>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</si>
  <si>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</si>
  <si>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</si>
  <si>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</si>
  <si>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</si>
  <si>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</si>
  <si>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</si>
  <si>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</si>
  <si>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</si>
  <si>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</si>
  <si>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</si>
  <si>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</si>
  <si>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</si>
  <si>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</si>
  <si>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</si>
  <si>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</si>
  <si>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</si>
  <si>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</si>
  <si>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</si>
  <si>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</si>
  <si>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</si>
  <si>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</si>
  <si>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</si>
  <si>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</si>
  <si>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</si>
  <si>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</si>
  <si>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</si>
  <si>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</si>
  <si>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</si>
  <si>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</si>
  <si>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</si>
  <si>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</si>
  <si>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</si>
  <si>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</si>
  <si>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</si>
  <si>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</si>
  <si>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</si>
  <si>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</si>
  <si>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</si>
  <si>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</si>
  <si>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</si>
  <si>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</si>
  <si>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</si>
  <si>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</si>
  <si>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</si>
  <si>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</si>
  <si>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</si>
  <si>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</si>
  <si>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</si>
  <si>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</si>
  <si>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</si>
  <si>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</si>
  <si>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</si>
  <si>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</si>
  <si>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</si>
  <si>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</si>
  <si>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</si>
  <si>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</si>
  <si>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</si>
  <si>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</si>
  <si>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</si>
  <si>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</si>
  <si>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</si>
  <si>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</si>
  <si>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</si>
  <si>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</si>
  <si>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</si>
  <si>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</si>
  <si>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</si>
  <si>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</si>
  <si>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</si>
  <si>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</si>
  <si>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</si>
  <si>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</si>
  <si>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</si>
  <si>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</si>
  <si>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</si>
  <si>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</si>
  <si>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</si>
  <si>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</si>
  <si>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</si>
  <si>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</si>
  <si>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</si>
  <si>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</si>
  <si>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</si>
  <si>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</si>
  <si>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</si>
  <si>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</si>
  <si>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</si>
  <si>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</si>
  <si>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</si>
  <si>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</si>
  <si>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</si>
  <si>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</si>
  <si>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</si>
  <si>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</si>
  <si>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</si>
  <si>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</si>
  <si>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</si>
  <si>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</si>
  <si>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</si>
  <si>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</si>
  <si>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</si>
  <si>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</si>
  <si>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</si>
  <si>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</si>
  <si>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</si>
  <si>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</si>
  <si>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</si>
  <si>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</si>
  <si>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</si>
  <si>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</si>
  <si>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</si>
  <si>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</si>
  <si>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</si>
  <si>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</si>
  <si>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</si>
  <si>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</si>
  <si>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</si>
  <si>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</si>
  <si>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</si>
  <si>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</si>
  <si>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</si>
  <si>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</si>
  <si>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</si>
  <si>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</si>
  <si>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</si>
  <si>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</si>
  <si>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</si>
  <si>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</si>
  <si>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</si>
  <si>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</si>
  <si>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</si>
  <si>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</si>
  <si>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</si>
  <si>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</si>
  <si>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</si>
  <si>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</si>
  <si>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</si>
  <si>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</si>
  <si>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</si>
  <si>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</si>
  <si>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</si>
  <si>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</si>
  <si>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</si>
  <si>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</si>
  <si>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</si>
  <si>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</si>
  <si>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</si>
  <si>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</si>
  <si>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</si>
  <si>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</si>
  <si>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</si>
  <si>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</si>
  <si>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</si>
  <si>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</si>
  <si>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</si>
  <si>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</si>
  <si>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</si>
  <si>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</si>
  <si>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</si>
  <si>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</si>
  <si>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</si>
  <si>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</si>
  <si>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</si>
  <si>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</si>
  <si>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</si>
  <si>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</si>
  <si>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</si>
  <si>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</si>
  <si>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</si>
  <si>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</si>
  <si>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</si>
  <si>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</si>
  <si>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</si>
  <si>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</si>
  <si>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</si>
  <si>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</si>
  <si>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</si>
  <si>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</si>
  <si>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</si>
  <si>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</si>
  <si>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</si>
  <si>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</si>
  <si>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</si>
  <si>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</si>
  <si>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</si>
  <si>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</si>
  <si>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</si>
  <si>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</si>
  <si>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</si>
  <si>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</si>
  <si>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</si>
  <si>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</si>
  <si>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</si>
  <si>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</si>
  <si>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</si>
  <si>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</si>
  <si>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</si>
  <si>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</si>
  <si>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</si>
  <si>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</si>
  <si>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</si>
  <si>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</si>
  <si>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</si>
  <si>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</si>
  <si>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</si>
  <si>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</si>
  <si>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</si>
  <si>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</si>
  <si>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</si>
  <si>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</si>
  <si>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</si>
  <si>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</si>
  <si>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</si>
  <si>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</si>
  <si>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</si>
  <si>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</si>
  <si>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</si>
  <si>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</si>
  <si>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</si>
  <si>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</si>
  <si>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</si>
  <si>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</si>
  <si>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</si>
  <si>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</si>
  <si>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</si>
  <si>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</si>
  <si>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</si>
  <si>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</si>
  <si>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</si>
  <si>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</si>
  <si>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</si>
  <si>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</si>
  <si>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</si>
  <si>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</si>
  <si>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</si>
  <si>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</si>
  <si>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</si>
  <si>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</si>
  <si>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</si>
  <si>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</si>
  <si>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</si>
  <si>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</si>
  <si>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</si>
  <si>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</si>
  <si>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</si>
  <si>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</si>
  <si>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</si>
  <si>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</si>
  <si>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</si>
  <si>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</si>
  <si>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</si>
  <si>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</si>
  <si>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</si>
  <si>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</si>
  <si>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</si>
  <si>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</si>
  <si>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</si>
  <si>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</si>
  <si>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</si>
  <si>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</si>
  <si>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</si>
  <si>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</si>
  <si>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</si>
  <si>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</si>
  <si>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</si>
  <si>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</si>
  <si>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</si>
  <si>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</si>
  <si>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</si>
  <si>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</si>
  <si>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</si>
  <si>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</si>
  <si>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</si>
  <si>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</si>
  <si>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</si>
  <si>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</si>
  <si>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</si>
  <si>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</si>
  <si>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</si>
  <si>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</si>
  <si>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</si>
  <si>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</si>
  <si>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</si>
  <si>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</si>
  <si>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</si>
  <si>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</si>
  <si>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</si>
  <si>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</si>
  <si>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</si>
  <si>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</si>
  <si>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</si>
  <si>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</si>
  <si>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</si>
  <si>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</si>
  <si>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</si>
  <si>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</si>
  <si>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</si>
  <si>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</si>
  <si>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</si>
  <si>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</si>
  <si>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</si>
  <si>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</si>
  <si>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</si>
  <si>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</si>
  <si>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</si>
  <si>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</si>
  <si>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</si>
  <si>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</si>
  <si>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</si>
  <si>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</si>
  <si>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</si>
  <si>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</si>
  <si>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</si>
  <si>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</si>
  <si>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</si>
  <si>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</si>
  <si>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</si>
  <si>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</si>
  <si>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</si>
  <si>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</si>
  <si>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</si>
  <si>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</si>
  <si>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</si>
  <si>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</si>
  <si>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</si>
  <si>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</si>
  <si>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</si>
  <si>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</si>
  <si>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</si>
  <si>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</si>
  <si>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</si>
  <si>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</si>
  <si>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</si>
  <si>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</si>
  <si>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</si>
  <si>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</si>
  <si>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</si>
  <si>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</si>
  <si>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</si>
  <si>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</si>
  <si>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</si>
  <si>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</si>
  <si>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</si>
  <si>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</si>
  <si>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</si>
  <si>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</si>
  <si>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</si>
  <si>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</si>
  <si>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</si>
  <si>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</si>
  <si>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</si>
  <si>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</si>
  <si>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</si>
  <si>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</si>
  <si>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</si>
  <si>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</si>
  <si>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</si>
  <si>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</si>
  <si>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</si>
  <si>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</si>
  <si>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</si>
  <si>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</si>
  <si>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</si>
  <si>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</si>
  <si>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</si>
  <si>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</si>
  <si>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</si>
  <si>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</si>
  <si>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</si>
  <si>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</si>
  <si>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</si>
  <si>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</si>
  <si>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</si>
  <si>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</si>
  <si>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</si>
  <si>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</si>
  <si>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</si>
  <si>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</si>
  <si>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</si>
  <si>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</si>
  <si>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</si>
  <si>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</si>
  <si>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</si>
  <si>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</si>
  <si>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</si>
  <si>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</si>
  <si>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</si>
  <si>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</si>
  <si>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</si>
  <si>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</si>
  <si>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</si>
  <si>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</si>
  <si>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</si>
  <si>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</si>
  <si>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</si>
  <si>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</si>
  <si>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</si>
  <si>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</si>
  <si>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</si>
  <si>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</si>
  <si>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</si>
  <si>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</si>
  <si>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</si>
  <si>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</si>
  <si>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</si>
  <si>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</si>
  <si>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</si>
  <si>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</si>
  <si>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</si>
  <si>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</si>
  <si>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</si>
  <si>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</si>
  <si>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</si>
  <si>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</si>
  <si>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</si>
  <si>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</si>
  <si>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</si>
  <si>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</si>
  <si>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</si>
  <si>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</si>
  <si>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</si>
  <si>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</si>
  <si>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</si>
  <si>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</si>
  <si>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</si>
  <si>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</si>
  <si>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</si>
  <si>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</si>
  <si>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</si>
  <si>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</si>
  <si>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</si>
  <si>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</si>
  <si>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</si>
  <si>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</si>
  <si>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</si>
  <si>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</si>
  <si>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</si>
  <si>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</si>
  <si>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</si>
  <si>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</si>
  <si>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</si>
  <si>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</si>
  <si>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</si>
  <si>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</si>
  <si>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</si>
  <si>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</si>
  <si>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</si>
  <si>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</si>
  <si>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</si>
  <si>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</si>
  <si>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</si>
  <si>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</si>
  <si>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</si>
  <si>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</si>
  <si>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</si>
  <si>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</si>
  <si>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</si>
  <si>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</si>
  <si>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</si>
  <si>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</si>
  <si>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</si>
  <si>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</si>
  <si>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</si>
  <si>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</si>
  <si>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</si>
  <si>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</si>
  <si>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</si>
  <si>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</si>
  <si>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</si>
  <si>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</si>
  <si>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</si>
  <si>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</si>
  <si>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</si>
  <si>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</si>
  <si>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</si>
  <si>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</si>
  <si>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</si>
  <si>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</si>
  <si>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</si>
  <si>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</si>
  <si>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</si>
  <si>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</si>
  <si>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</si>
  <si>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</si>
  <si>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</si>
  <si>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</si>
  <si>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</si>
  <si>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</si>
  <si>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</si>
  <si>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</si>
  <si>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</si>
  <si>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</si>
  <si>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</si>
  <si>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</si>
  <si>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</si>
  <si>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</si>
  <si>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</si>
  <si>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</si>
  <si>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</si>
  <si>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</si>
  <si>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</si>
  <si>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</si>
  <si>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</si>
  <si>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</si>
  <si>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</si>
  <si>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</si>
  <si>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</si>
  <si>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</si>
  <si>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</si>
  <si>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</si>
  <si>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</si>
  <si>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</si>
  <si>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</si>
  <si>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</si>
  <si>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</si>
  <si>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</si>
  <si>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</si>
  <si>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</si>
  <si>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</si>
  <si>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</si>
  <si>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</si>
  <si>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</si>
  <si>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</si>
  <si>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</si>
  <si>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</si>
  <si>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</si>
  <si>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</si>
  <si>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</si>
  <si>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</si>
  <si>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</si>
  <si>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</si>
  <si>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</si>
  <si>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</si>
  <si>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</si>
  <si>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</si>
  <si>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</si>
  <si>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</si>
  <si>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</si>
  <si>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</si>
  <si>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</si>
  <si>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</si>
  <si>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</si>
  <si>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</si>
  <si>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</si>
  <si>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</si>
  <si>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</si>
  <si>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</si>
  <si>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</si>
  <si>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</si>
  <si>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</si>
  <si>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</si>
  <si>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</si>
  <si>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</si>
  <si>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</si>
  <si>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</si>
  <si>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</si>
  <si>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</si>
  <si>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</si>
  <si>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</si>
  <si>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</si>
  <si>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</si>
  <si>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</si>
  <si>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</si>
  <si>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</si>
  <si>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</si>
  <si>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</si>
  <si>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</si>
  <si>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</si>
  <si>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</si>
  <si>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</si>
  <si>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</si>
  <si>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</si>
  <si>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</si>
  <si>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</si>
  <si>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</si>
  <si>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</si>
  <si>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</si>
  <si>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</si>
  <si>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</si>
  <si>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</si>
  <si>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</si>
  <si>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</si>
  <si>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</si>
  <si>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</si>
  <si>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</si>
  <si>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</si>
  <si>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</si>
  <si>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</si>
  <si>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</si>
  <si>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</si>
  <si>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</si>
  <si>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</si>
  <si>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</si>
  <si>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</si>
  <si>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</si>
  <si>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</si>
  <si>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</si>
  <si>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</si>
  <si>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</si>
  <si>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</si>
  <si>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</si>
  <si>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</si>
  <si>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</si>
  <si>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</si>
  <si>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</si>
  <si>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</si>
  <si>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</si>
  <si>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</si>
  <si>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</si>
  <si>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</si>
  <si>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</si>
  <si>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</si>
  <si>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</si>
  <si>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</si>
  <si>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</si>
  <si>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</si>
  <si>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</si>
  <si>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</si>
  <si>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</si>
  <si>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</si>
  <si>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</si>
  <si>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</si>
  <si>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</si>
  <si>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</si>
  <si>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</si>
  <si>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</si>
  <si>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</si>
  <si>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</si>
  <si>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</si>
  <si>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</si>
  <si>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</si>
  <si>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</si>
  <si>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</si>
  <si>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</si>
  <si>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</si>
  <si>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</si>
  <si>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</si>
  <si>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</si>
  <si>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</si>
  <si>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</si>
  <si>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</si>
  <si>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</si>
  <si>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</si>
  <si>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</si>
  <si>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</si>
  <si>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</si>
  <si>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</si>
  <si>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</si>
  <si>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</si>
  <si>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</si>
  <si>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</si>
  <si>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</si>
  <si>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</si>
  <si>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</si>
  <si>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</si>
  <si>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</si>
  <si>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</si>
  <si>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</si>
  <si>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</si>
  <si>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</si>
  <si>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</si>
  <si>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</si>
  <si>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</si>
  <si>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</si>
  <si>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</si>
  <si>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</si>
  <si>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</si>
  <si>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</si>
  <si>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</si>
  <si>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</si>
  <si>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</si>
  <si>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</si>
  <si>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</si>
  <si>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</si>
  <si>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</si>
  <si>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</si>
  <si>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</si>
  <si>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</si>
  <si>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</si>
  <si>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</si>
  <si>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</si>
  <si>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</si>
  <si>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</si>
  <si>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</si>
  <si>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</si>
  <si>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</si>
  <si>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</si>
  <si>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</si>
  <si>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</si>
  <si>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</si>
  <si>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</si>
  <si>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</si>
  <si>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</si>
  <si>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</si>
  <si>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</si>
  <si>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</si>
  <si>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</si>
  <si>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</si>
  <si>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</si>
  <si>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</si>
  <si>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</si>
  <si>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</si>
  <si>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</si>
  <si>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</si>
  <si>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</si>
  <si>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</si>
  <si>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</si>
  <si>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</si>
  <si>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</si>
  <si>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</si>
  <si>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</si>
  <si>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</si>
  <si>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</si>
  <si>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</si>
  <si>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</si>
  <si>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</si>
  <si>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</si>
  <si>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</si>
  <si>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</si>
  <si>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</si>
  <si>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</si>
  <si>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</si>
  <si>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</si>
  <si>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</si>
  <si>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</si>
  <si>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</si>
  <si>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</si>
  <si>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</si>
  <si>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</si>
  <si>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</si>
  <si>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</si>
  <si>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</si>
  <si>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</si>
  <si>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</si>
  <si>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</si>
  <si>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</si>
  <si>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</si>
  <si>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</si>
  <si>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</si>
  <si>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</si>
  <si>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</si>
  <si>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</si>
  <si>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</si>
  <si>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</si>
  <si>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</si>
  <si>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</si>
  <si>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</si>
  <si>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</si>
  <si>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</si>
  <si>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</si>
  <si>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</si>
  <si>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</si>
  <si>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</si>
  <si>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</si>
  <si>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</si>
  <si>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</si>
  <si>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</si>
  <si>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</si>
  <si>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</si>
  <si>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</si>
  <si>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</si>
  <si>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</si>
  <si>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</si>
  <si>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</si>
  <si>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</si>
  <si>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</si>
  <si>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</si>
  <si>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</si>
  <si>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</si>
  <si>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</si>
  <si>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</si>
  <si>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</si>
  <si>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</si>
  <si>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</si>
  <si>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</si>
  <si>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</si>
  <si>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</si>
  <si>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</si>
  <si>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</si>
  <si>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</si>
  <si>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</si>
  <si>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</si>
  <si>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</si>
  <si>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</si>
  <si>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</si>
  <si>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</si>
  <si>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</si>
  <si>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</si>
  <si>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</si>
  <si>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</si>
  <si>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</si>
  <si>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</si>
  <si>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</si>
  <si>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</si>
  <si>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</si>
  <si>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</si>
  <si>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</si>
  <si>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</si>
  <si>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</si>
  <si>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</si>
  <si>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</si>
  <si>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</si>
  <si>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</si>
  <si>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</si>
  <si>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</si>
  <si>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</si>
  <si>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</si>
  <si>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</si>
  <si>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</si>
  <si>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</si>
  <si>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</si>
  <si>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</si>
  <si>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</si>
  <si>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</si>
  <si>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</si>
  <si>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</si>
  <si>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</si>
  <si>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</si>
  <si>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</si>
  <si>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</si>
  <si>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</si>
  <si>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</si>
  <si>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</si>
  <si>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</si>
  <si>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</si>
  <si>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</si>
  <si>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</si>
  <si>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</si>
  <si>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</si>
  <si>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</si>
  <si>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</si>
  <si>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</si>
  <si>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</si>
  <si>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</si>
  <si>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</si>
  <si>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</si>
  <si>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</si>
  <si>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</si>
  <si>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</si>
  <si>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</si>
  <si>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</si>
  <si>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</si>
  <si>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</si>
  <si>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</si>
  <si>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</si>
  <si>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</si>
  <si>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</si>
  <si>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</si>
  <si>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</si>
  <si>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</si>
  <si>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</si>
  <si>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</si>
  <si>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</si>
  <si>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</si>
  <si>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</si>
  <si>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</si>
  <si>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</si>
  <si>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</si>
  <si>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</si>
  <si>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</si>
  <si>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</si>
  <si>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</si>
  <si>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</si>
  <si>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</si>
  <si>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</si>
  <si>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</si>
  <si>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</si>
  <si>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</si>
  <si>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</si>
  <si>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</si>
  <si>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</si>
  <si>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</si>
  <si>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</si>
  <si>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</si>
  <si>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</si>
  <si>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</si>
  <si>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</si>
  <si>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</si>
  <si>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</si>
  <si>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</si>
  <si>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</si>
  <si>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</si>
  <si>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</si>
  <si>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</si>
  <si>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</si>
  <si>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</si>
  <si>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</si>
  <si>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</si>
  <si>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</si>
  <si>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</si>
  <si>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</si>
  <si>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</si>
  <si>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</si>
  <si>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</si>
  <si>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</si>
  <si>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</si>
  <si>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</si>
  <si>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</si>
  <si>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</si>
  <si>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</si>
  <si>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</si>
  <si>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</si>
  <si>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</si>
  <si>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</si>
  <si>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</si>
  <si>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</si>
  <si>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</si>
  <si>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</si>
  <si>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</si>
  <si>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</si>
  <si>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</si>
  <si>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</si>
  <si>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</si>
  <si>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</si>
  <si>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</si>
  <si>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</si>
  <si>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</si>
  <si>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</si>
  <si>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</si>
  <si>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</si>
  <si>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</si>
  <si>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</si>
  <si>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</si>
  <si>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</si>
  <si>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</si>
  <si>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</si>
  <si>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</si>
  <si>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</si>
  <si>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</si>
  <si>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</si>
  <si>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</si>
  <si>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</si>
  <si>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</si>
  <si>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</si>
  <si>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</si>
  <si>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</si>
  <si>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</si>
  <si>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</si>
  <si>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</si>
  <si>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</si>
  <si>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</si>
  <si>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</si>
  <si>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</si>
  <si>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</si>
  <si>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</si>
  <si>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</si>
  <si>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</si>
  <si>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</si>
  <si>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</si>
  <si>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</si>
  <si>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</si>
  <si>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</si>
  <si>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</si>
  <si>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</si>
  <si>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</si>
  <si>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</si>
  <si>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</si>
  <si>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</si>
  <si>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</si>
  <si>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</si>
  <si>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</si>
  <si>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</si>
  <si>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</si>
  <si>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</si>
  <si>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</si>
  <si>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</si>
  <si>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</si>
  <si>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</si>
  <si>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</si>
  <si>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</si>
  <si>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</si>
  <si>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</si>
  <si>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</si>
  <si>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</si>
  <si>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</si>
  <si>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</si>
  <si>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</si>
  <si>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</si>
  <si>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</si>
  <si>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</si>
  <si>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</si>
  <si>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</si>
  <si>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</si>
  <si>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</si>
  <si>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</si>
  <si>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</si>
  <si>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</si>
  <si>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</si>
  <si>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</si>
  <si>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</si>
  <si>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</si>
  <si>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</si>
  <si>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</si>
  <si>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</si>
  <si>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</si>
  <si>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</si>
  <si>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</si>
  <si>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</si>
  <si>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</si>
  <si>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</si>
  <si>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</si>
  <si>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</si>
  <si>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</si>
  <si>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</si>
  <si>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</si>
  <si>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</si>
  <si>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</si>
  <si>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</si>
  <si>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</si>
  <si>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</si>
  <si>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</si>
  <si>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</si>
  <si>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</si>
  <si>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</si>
  <si>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</si>
  <si>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</si>
  <si>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</si>
  <si>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</si>
  <si>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</si>
  <si>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</si>
  <si>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</si>
  <si>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</si>
  <si>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</si>
  <si>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</si>
  <si>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</si>
  <si>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</si>
  <si>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</si>
  <si>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</si>
  <si>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</si>
  <si>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</si>
  <si>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</si>
  <si>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</si>
  <si>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</si>
  <si>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</si>
  <si>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</si>
  <si>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</si>
  <si>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</si>
  <si>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</si>
  <si>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</si>
  <si>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</si>
  <si>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</si>
  <si>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</si>
  <si>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</si>
  <si>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</si>
  <si>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</si>
  <si>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</si>
  <si>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</si>
  <si>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</si>
  <si>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</si>
  <si>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</si>
  <si>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</si>
  <si>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</si>
  <si>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</si>
  <si>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</si>
  <si>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</si>
  <si>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</si>
  <si>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</si>
  <si>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</si>
  <si>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</si>
  <si>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</si>
  <si>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</si>
  <si>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</si>
  <si>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</si>
  <si>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</si>
  <si>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</si>
  <si>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</si>
  <si>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</si>
  <si>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</si>
  <si>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</si>
  <si>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</si>
  <si>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</si>
  <si>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</si>
  <si>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</si>
  <si>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</si>
  <si>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</si>
  <si>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</si>
  <si>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</si>
  <si>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</si>
  <si>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</si>
  <si>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</si>
  <si>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</si>
  <si>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</si>
  <si>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</si>
  <si>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</si>
  <si>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</si>
  <si>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</si>
  <si>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</si>
  <si>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</si>
  <si>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</si>
  <si>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</si>
  <si>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</si>
  <si>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</si>
  <si>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</si>
  <si>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</si>
  <si>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</si>
  <si>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</si>
  <si>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</si>
  <si>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</si>
  <si>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</si>
  <si>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</si>
  <si>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</si>
  <si>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</si>
  <si>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</si>
  <si>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</si>
  <si>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</si>
  <si>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</si>
  <si>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</si>
  <si>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</si>
  <si>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</si>
  <si>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</si>
  <si>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</si>
  <si>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</si>
  <si>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</si>
  <si>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</si>
  <si>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</si>
  <si>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</si>
  <si>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</si>
  <si>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</si>
  <si>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</si>
  <si>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</si>
  <si>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</si>
  <si>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</si>
  <si>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</si>
  <si>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</si>
  <si>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</si>
  <si>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</si>
  <si>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</si>
  <si>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</si>
  <si>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</si>
  <si>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</si>
  <si>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</si>
  <si>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</si>
  <si>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</si>
  <si>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</si>
  <si>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</si>
  <si>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</si>
  <si>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</si>
  <si>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</si>
  <si>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</si>
  <si>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</si>
  <si>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</si>
  <si>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</si>
  <si>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</si>
  <si>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</si>
  <si>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</si>
  <si>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</si>
  <si>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</si>
  <si>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</si>
  <si>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</si>
  <si>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</si>
  <si>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</si>
  <si>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</si>
  <si>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</si>
  <si>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</si>
  <si>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</si>
  <si>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</si>
  <si>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</si>
  <si>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</si>
  <si>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</si>
  <si>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</si>
  <si>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</si>
  <si>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</si>
  <si>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</si>
  <si>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</si>
  <si>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</si>
  <si>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</si>
  <si>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</si>
  <si>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</si>
  <si>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</si>
  <si>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</si>
  <si>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</si>
  <si>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</si>
  <si>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</si>
  <si>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</si>
  <si>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</si>
  <si>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</si>
  <si>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</si>
  <si>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</si>
  <si>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</si>
  <si>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</si>
  <si>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</si>
  <si>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</si>
  <si>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</si>
  <si>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</si>
  <si>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</si>
  <si>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</si>
  <si>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</si>
  <si>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</si>
  <si>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</si>
  <si>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</si>
  <si>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</si>
  <si>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</si>
  <si>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</si>
  <si>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</si>
  <si>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</si>
  <si>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</si>
  <si>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</si>
  <si>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</si>
  <si>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</si>
  <si>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</si>
  <si>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</si>
  <si>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</si>
  <si>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</si>
  <si>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</si>
  <si>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</si>
  <si>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</si>
  <si>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</si>
  <si>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</si>
  <si>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</si>
  <si>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</si>
  <si>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</si>
  <si>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</si>
  <si>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</si>
  <si>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</si>
  <si>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</si>
  <si>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</si>
  <si>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</si>
  <si>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</si>
  <si>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</si>
  <si>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</si>
  <si>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</si>
  <si>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</si>
  <si>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</si>
  <si>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</si>
  <si>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</si>
  <si>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</si>
  <si>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</si>
  <si>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</si>
  <si>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</si>
  <si>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</si>
  <si>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</si>
  <si>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</si>
  <si>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</si>
  <si>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</si>
  <si>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</si>
  <si>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</si>
  <si>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</si>
  <si>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</si>
  <si>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</si>
  <si>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</si>
  <si>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</si>
  <si>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</si>
  <si>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</si>
  <si>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</si>
  <si>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</si>
  <si>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</si>
  <si>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</si>
  <si>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</si>
  <si>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</si>
  <si>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</si>
  <si>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</si>
  <si>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</si>
  <si>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</si>
  <si>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</si>
  <si>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</si>
  <si>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</si>
  <si>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</si>
  <si>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</si>
  <si>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</si>
  <si>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</si>
  <si>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</si>
  <si>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</si>
  <si>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</si>
  <si>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</si>
  <si>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</si>
  <si>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</si>
  <si>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</si>
  <si>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</si>
  <si>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</si>
  <si>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</si>
  <si>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</si>
  <si>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</si>
  <si>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</si>
  <si>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</si>
  <si>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</si>
  <si>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</si>
  <si>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</si>
  <si>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</si>
  <si>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</si>
  <si>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</si>
  <si>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</si>
  <si>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</si>
  <si>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</si>
  <si>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</si>
  <si>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</si>
  <si>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</si>
  <si>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</si>
  <si>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</si>
  <si>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</si>
  <si>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</si>
  <si>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</si>
  <si>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</si>
  <si>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</si>
  <si>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</si>
  <si>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</si>
  <si>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</si>
  <si>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</si>
  <si>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</si>
  <si>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</si>
  <si>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</si>
  <si>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</si>
  <si>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</si>
  <si>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</si>
  <si>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</si>
  <si>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</si>
  <si>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</si>
  <si>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</si>
  <si>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</si>
  <si>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</si>
  <si>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</si>
  <si>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</si>
  <si>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</si>
  <si>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</si>
  <si>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</si>
  <si>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</si>
  <si>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</si>
  <si>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</si>
  <si>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</si>
  <si>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</si>
  <si>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</si>
  <si>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</si>
  <si>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</si>
  <si>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</si>
  <si>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</si>
  <si>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</si>
  <si>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</si>
  <si>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</si>
  <si>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</si>
  <si>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</si>
  <si>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</si>
  <si>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</si>
  <si>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</si>
  <si>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</si>
  <si>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</si>
  <si>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</si>
  <si>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</si>
  <si>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</si>
  <si>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</si>
  <si>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</si>
  <si>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</si>
  <si>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</si>
  <si>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</si>
  <si>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</si>
  <si>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</si>
  <si>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</si>
  <si>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</si>
  <si>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</si>
  <si>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</si>
  <si>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</si>
  <si>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</si>
  <si>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</si>
  <si>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</si>
  <si>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</si>
  <si>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</si>
  <si>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</si>
  <si>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</si>
  <si>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</si>
  <si>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</si>
  <si>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</si>
  <si>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</si>
  <si>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</si>
  <si>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</si>
  <si>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</si>
  <si>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</si>
  <si>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</si>
  <si>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</si>
  <si>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</si>
  <si>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</si>
  <si>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</si>
  <si>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</si>
  <si>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</si>
  <si>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</si>
  <si>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</si>
  <si>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</si>
  <si>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</si>
  <si>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</si>
  <si>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</si>
  <si>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</si>
  <si>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</si>
  <si>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</si>
  <si>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</si>
  <si>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</si>
  <si>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</si>
  <si>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</si>
  <si>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</si>
  <si>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</si>
  <si>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</si>
  <si>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</si>
  <si>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</si>
  <si>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</si>
  <si>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</si>
  <si>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</si>
  <si>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</si>
  <si>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</si>
  <si>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</si>
  <si>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</si>
  <si>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</si>
  <si>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</si>
  <si>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</si>
  <si>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</si>
  <si>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</si>
  <si>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</si>
  <si>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</si>
  <si>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</si>
  <si>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</si>
  <si>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</si>
  <si>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</si>
  <si>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</si>
  <si>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</si>
  <si>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</si>
  <si>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</si>
  <si>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</si>
  <si>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</si>
  <si>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</si>
  <si>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</si>
  <si>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</si>
  <si>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</si>
  <si>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</si>
  <si>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</si>
  <si>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</si>
  <si>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</si>
  <si>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</si>
  <si>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</si>
  <si>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</si>
  <si>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</si>
  <si>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</si>
  <si>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</si>
  <si>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</si>
  <si>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</si>
  <si>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</si>
  <si>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</si>
  <si>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</si>
  <si>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</si>
  <si>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</si>
  <si>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</si>
  <si>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</si>
  <si>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</si>
  <si>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</si>
  <si>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</si>
  <si>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</si>
  <si>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</si>
  <si>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</si>
  <si>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</si>
  <si>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</si>
  <si>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</si>
  <si>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</si>
  <si>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</si>
  <si>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</si>
  <si>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</si>
  <si>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</si>
  <si>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</si>
  <si>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</si>
  <si>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</si>
  <si>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</si>
  <si>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</si>
  <si>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</si>
  <si>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</si>
  <si>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</si>
  <si>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</si>
  <si>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</si>
  <si>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</si>
  <si>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</si>
  <si>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</si>
  <si>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</si>
  <si>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</si>
  <si>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</si>
  <si>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</si>
  <si>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</si>
  <si>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</si>
  <si>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</si>
  <si>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</si>
  <si>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</si>
  <si>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</si>
  <si>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</si>
  <si>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</si>
  <si>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</si>
  <si>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</si>
  <si>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</si>
  <si>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</si>
  <si>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</si>
  <si>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</si>
  <si>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</si>
  <si>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</si>
  <si>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</si>
  <si>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</si>
  <si>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</si>
  <si>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</si>
  <si>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</si>
  <si>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</si>
  <si>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</si>
  <si>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</si>
  <si>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</si>
  <si>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</si>
  <si>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</si>
  <si>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</si>
  <si>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</si>
  <si>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</si>
  <si>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</si>
  <si>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</si>
  <si>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</si>
  <si>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</si>
  <si>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</si>
  <si>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</si>
  <si>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</si>
  <si>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</si>
  <si>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</si>
  <si>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</si>
  <si>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</si>
  <si>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</si>
  <si>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</si>
  <si>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</si>
  <si>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</si>
  <si>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</si>
  <si>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</si>
  <si>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</si>
  <si>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</si>
  <si>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</si>
  <si>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</si>
  <si>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</si>
  <si>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</si>
  <si>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</si>
  <si>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</si>
  <si>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</si>
  <si>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</si>
  <si>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</si>
  <si>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</si>
  <si>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</si>
  <si>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</si>
  <si>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</si>
  <si>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</si>
  <si>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</si>
  <si>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</si>
  <si>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</si>
  <si>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</si>
  <si>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</si>
  <si>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</si>
  <si>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</si>
  <si>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</si>
  <si>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</si>
  <si>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</si>
  <si>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</si>
  <si>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</si>
  <si>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</si>
  <si>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</si>
  <si>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</si>
  <si>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</si>
  <si>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</si>
  <si>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</si>
  <si>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</si>
  <si>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</si>
  <si>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</si>
  <si>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</si>
  <si>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</si>
  <si>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</si>
  <si>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</si>
  <si>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</si>
  <si>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</si>
  <si>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</si>
  <si>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</si>
  <si>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</si>
  <si>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</si>
  <si>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</si>
  <si>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</si>
  <si>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</si>
  <si>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</si>
  <si>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</si>
  <si>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</si>
  <si>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</si>
  <si>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</si>
  <si>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</si>
  <si>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</si>
  <si>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</si>
  <si>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</si>
  <si>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</si>
  <si>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</si>
  <si>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</si>
  <si>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</si>
  <si>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</si>
  <si>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</si>
  <si>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</si>
  <si>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</si>
  <si>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</si>
  <si>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</si>
  <si>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</si>
  <si>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</si>
  <si>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</si>
  <si>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</si>
  <si>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</si>
  <si>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</si>
  <si>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</si>
  <si>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</si>
  <si>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</si>
  <si>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</si>
  <si>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</si>
  <si>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</si>
  <si>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</si>
  <si>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</si>
  <si>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</si>
  <si>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</si>
  <si>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</si>
  <si>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</si>
  <si>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</si>
  <si>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</si>
  <si>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</si>
  <si>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</si>
  <si>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</si>
  <si>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</si>
  <si>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</si>
  <si>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</si>
  <si>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</si>
  <si>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</si>
  <si>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</si>
  <si>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</si>
  <si>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</si>
  <si>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</si>
  <si>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</si>
  <si>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</si>
  <si>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</si>
  <si>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</si>
  <si>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</si>
  <si>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</si>
  <si>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</si>
  <si>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</si>
  <si>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</si>
  <si>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</si>
  <si>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</si>
  <si>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</si>
  <si>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</si>
  <si>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</si>
  <si>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</si>
  <si>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</si>
  <si>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</si>
  <si>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</si>
  <si>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</si>
  <si>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</si>
  <si>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</si>
  <si>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</si>
  <si>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</si>
  <si>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</si>
  <si>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</si>
  <si>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</si>
  <si>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</si>
  <si>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</si>
  <si>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</si>
  <si>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</si>
  <si>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</si>
  <si>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</si>
  <si>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</si>
  <si>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</si>
  <si>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</si>
  <si>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</si>
  <si>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</si>
  <si>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</si>
  <si>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</si>
  <si>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</si>
  <si>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</si>
  <si>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</si>
  <si>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</si>
  <si>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</si>
  <si>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</si>
  <si>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</si>
  <si>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</si>
  <si>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</si>
  <si>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</si>
  <si>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</si>
  <si>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</si>
  <si>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</si>
  <si>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</si>
  <si>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</si>
  <si>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</si>
  <si>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</si>
  <si>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</si>
  <si>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</si>
  <si>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</si>
  <si>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</si>
  <si>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</si>
  <si>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</si>
  <si>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</si>
  <si>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</si>
  <si>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</si>
  <si>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</si>
  <si>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</si>
  <si>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</si>
  <si>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</si>
  <si>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</si>
  <si>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</si>
  <si>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</si>
  <si>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</si>
  <si>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</si>
  <si>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</si>
  <si>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</si>
  <si>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</si>
  <si>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</si>
  <si>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</si>
  <si>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</si>
  <si>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</si>
  <si>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</si>
  <si>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</si>
  <si>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</si>
  <si>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</si>
  <si>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</si>
  <si>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</si>
  <si>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</si>
  <si>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</si>
  <si>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</si>
  <si>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</si>
  <si>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</si>
  <si>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</si>
  <si>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</si>
  <si>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</si>
  <si>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</si>
  <si>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</si>
  <si>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</si>
  <si>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</si>
  <si>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</si>
  <si>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</si>
  <si>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</si>
  <si>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</si>
  <si>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</si>
  <si>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</si>
  <si>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</si>
  <si>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</si>
  <si>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</si>
  <si>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</si>
  <si>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</si>
  <si>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</si>
  <si>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</si>
  <si>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</si>
  <si>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</si>
  <si>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</si>
  <si>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</si>
  <si>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</si>
  <si>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</si>
  <si>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</si>
  <si>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</si>
  <si>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</si>
  <si>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</si>
  <si>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</si>
  <si>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</si>
  <si>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</si>
  <si>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</si>
  <si>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</si>
  <si>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</si>
  <si>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</si>
  <si>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</si>
  <si>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</si>
  <si>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</si>
  <si>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</si>
  <si>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</si>
  <si>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</si>
  <si>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</si>
  <si>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</si>
  <si>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</si>
  <si>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</si>
  <si>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</si>
  <si>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</si>
  <si>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</si>
  <si>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</si>
  <si>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</si>
  <si>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</si>
  <si>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</si>
  <si>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</si>
  <si>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</si>
  <si>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</si>
  <si>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</si>
  <si>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</si>
  <si>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</si>
  <si>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</si>
  <si>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</si>
  <si>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</si>
  <si>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</si>
  <si>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</si>
  <si>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</si>
  <si>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</si>
  <si>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</si>
  <si>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</si>
  <si>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</si>
  <si>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</si>
  <si>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</si>
  <si>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</si>
  <si>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</si>
  <si>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</si>
  <si>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</si>
  <si>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</si>
  <si>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</si>
  <si>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</si>
  <si>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</si>
  <si>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</si>
  <si>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</si>
  <si>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</si>
  <si>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</si>
  <si>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</si>
  <si>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</si>
  <si>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</si>
  <si>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</si>
  <si>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</si>
  <si>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</si>
  <si>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</si>
  <si>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</si>
  <si>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</si>
  <si>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</si>
  <si>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</si>
  <si>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</si>
  <si>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</si>
  <si>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</si>
  <si>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</si>
  <si>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</si>
  <si>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</si>
  <si>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</si>
  <si>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</si>
  <si>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</si>
  <si>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</si>
  <si>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</si>
  <si>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</si>
  <si>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</si>
  <si>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</si>
  <si>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</si>
  <si>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</si>
  <si>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</si>
  <si>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</si>
  <si>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</si>
  <si>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</si>
  <si>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</si>
  <si>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</si>
  <si>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</si>
  <si>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</si>
  <si>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</si>
  <si>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</si>
  <si>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</si>
  <si>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</si>
  <si>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</si>
  <si>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</si>
  <si>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</si>
  <si>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</si>
  <si>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</si>
  <si>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</si>
  <si>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</si>
  <si>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</si>
  <si>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</si>
  <si>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</si>
  <si>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</si>
  <si>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</si>
  <si>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</si>
  <si>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</si>
  <si>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</si>
  <si>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</si>
  <si>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</si>
  <si>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</si>
  <si>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</si>
  <si>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</si>
  <si>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</si>
  <si>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</si>
  <si>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</si>
  <si>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</si>
  <si>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</si>
  <si>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</si>
  <si>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</si>
  <si>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</si>
  <si>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</si>
  <si>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</si>
  <si>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</si>
  <si>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</si>
  <si>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</si>
  <si>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</si>
  <si>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</si>
  <si>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</si>
  <si>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</si>
  <si>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</si>
  <si>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</si>
  <si>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</si>
  <si>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</si>
  <si>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</si>
  <si>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</si>
  <si>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</si>
  <si>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</si>
  <si>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</si>
  <si>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</si>
  <si>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</si>
  <si>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</si>
  <si>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</si>
  <si>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</si>
  <si>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</si>
  <si>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</si>
  <si>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</si>
  <si>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</si>
  <si>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</si>
  <si>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</si>
  <si>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</si>
  <si>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</si>
  <si>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</si>
  <si>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</si>
  <si>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</si>
  <si>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</si>
  <si>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</si>
  <si>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</si>
  <si>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</si>
  <si>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</si>
  <si>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</si>
  <si>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</si>
  <si>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</si>
  <si>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</si>
  <si>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</si>
  <si>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</si>
  <si>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</si>
  <si>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</si>
  <si>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</si>
  <si>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</si>
  <si>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</si>
  <si>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</si>
  <si>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</si>
  <si>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</si>
  <si>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</si>
  <si>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</si>
  <si>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</si>
  <si>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</si>
  <si>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</si>
  <si>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</si>
  <si>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</si>
  <si>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</si>
  <si>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</si>
  <si>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</si>
  <si>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</si>
  <si>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</si>
  <si>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</si>
  <si>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</si>
  <si>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</si>
  <si>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</si>
  <si>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</si>
  <si>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</si>
  <si>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</si>
  <si>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</si>
  <si>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</si>
  <si>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</si>
  <si>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</si>
  <si>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</si>
  <si>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</si>
  <si>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</si>
  <si>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</si>
  <si>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</si>
  <si>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</si>
  <si>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</si>
  <si>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</si>
  <si>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</si>
  <si>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</si>
  <si>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</si>
  <si>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</si>
  <si>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</si>
  <si>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</si>
  <si>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</si>
  <si>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</si>
  <si>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</si>
  <si>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</si>
  <si>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</si>
  <si>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</si>
  <si>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</si>
  <si>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</si>
  <si>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</si>
  <si>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</si>
  <si>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</si>
  <si>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</si>
  <si>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</si>
  <si>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</si>
  <si>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</si>
  <si>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</si>
  <si>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</si>
  <si>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</si>
  <si>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</si>
  <si>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</si>
  <si>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</si>
  <si>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</si>
  <si>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</si>
  <si>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</si>
  <si>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</si>
  <si>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</si>
  <si>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</si>
  <si>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</si>
  <si>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</si>
  <si>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</si>
  <si>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</si>
  <si>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</si>
  <si>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</si>
  <si>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</si>
  <si>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</si>
  <si>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</si>
  <si>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</si>
  <si>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</si>
  <si>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</si>
  <si>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</si>
  <si>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</si>
  <si>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</si>
  <si>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</si>
  <si>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</si>
  <si>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</si>
  <si>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</si>
  <si>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</si>
  <si>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</si>
  <si>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</si>
  <si>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</si>
  <si>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</si>
  <si>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</si>
  <si>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</si>
  <si>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</si>
  <si>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</si>
  <si>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</si>
  <si>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</si>
  <si>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</si>
  <si>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</si>
  <si>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</si>
  <si>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</si>
  <si>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</si>
  <si>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</si>
  <si>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</si>
  <si>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</si>
  <si>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</si>
  <si>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</si>
  <si>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</si>
  <si>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</si>
  <si>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</si>
  <si>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</si>
  <si>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</si>
  <si>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</si>
  <si>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</si>
  <si>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</si>
  <si>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</si>
  <si>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</si>
  <si>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</si>
  <si>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</si>
  <si>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</si>
  <si>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</si>
  <si>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</si>
  <si>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</si>
  <si>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</si>
  <si>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</si>
  <si>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</si>
  <si>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</si>
  <si>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</si>
  <si>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</si>
  <si>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</si>
  <si>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</si>
  <si>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</si>
  <si>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</si>
  <si>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</si>
  <si>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</si>
  <si>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</si>
  <si>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</si>
  <si>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</si>
  <si>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</si>
  <si>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</si>
  <si>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</si>
  <si>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</si>
  <si>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</si>
  <si>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</si>
  <si>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</si>
  <si>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</si>
  <si>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</si>
  <si>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</si>
  <si>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</si>
  <si>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</si>
  <si>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</si>
  <si>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</si>
  <si>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</si>
  <si>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</si>
  <si>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</si>
  <si>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</si>
  <si>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</si>
  <si>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</si>
  <si>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</si>
  <si>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</si>
  <si>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</si>
  <si>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</si>
  <si>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</si>
  <si>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</si>
  <si>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</si>
  <si>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</si>
  <si>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</si>
  <si>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</si>
  <si>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</si>
  <si>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</si>
  <si>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</si>
  <si>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</si>
  <si>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</si>
  <si>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</si>
  <si>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</si>
  <si>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</si>
  <si>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</si>
  <si>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</si>
  <si>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</si>
  <si>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</si>
  <si>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</si>
  <si>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</si>
  <si>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</si>
  <si>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</si>
  <si>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</si>
  <si>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</si>
  <si>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</si>
  <si>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</si>
  <si>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</si>
  <si>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</si>
  <si>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</si>
  <si>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</si>
  <si>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</si>
  <si>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</si>
  <si>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</si>
  <si>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</si>
  <si>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</si>
  <si>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</si>
  <si>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</si>
  <si>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</si>
  <si>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</si>
  <si>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</si>
  <si>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</si>
  <si>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</si>
  <si>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</si>
  <si>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</si>
  <si>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</si>
  <si>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</si>
  <si>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</si>
  <si>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</si>
  <si>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</si>
  <si>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</si>
  <si>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</si>
  <si>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</si>
  <si>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</si>
  <si>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</si>
  <si>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</si>
  <si>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</si>
  <si>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</si>
  <si>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</si>
  <si>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</si>
  <si>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</si>
  <si>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</si>
  <si>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</si>
  <si>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</si>
  <si>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</si>
  <si>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</si>
  <si>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</si>
  <si>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</si>
  <si>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</si>
  <si>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</si>
  <si>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</si>
  <si>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</si>
  <si>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</si>
  <si>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</si>
  <si>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</si>
  <si>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</si>
  <si>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</si>
  <si>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</si>
  <si>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</si>
  <si>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</si>
  <si>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</si>
  <si>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</si>
  <si>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</si>
  <si>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</si>
  <si>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</si>
  <si>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</si>
  <si>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</si>
  <si>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</si>
  <si>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</si>
  <si>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</si>
  <si>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</si>
  <si>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</si>
  <si>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</si>
  <si>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</si>
  <si>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</si>
  <si>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</si>
  <si>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</si>
  <si>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</si>
  <si>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</si>
  <si>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</si>
  <si>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</si>
  <si>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</si>
  <si>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</si>
  <si>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</si>
  <si>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</si>
  <si>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</si>
  <si>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</si>
  <si>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</si>
  <si>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</si>
  <si>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</si>
  <si>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</si>
  <si>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</si>
  <si>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</si>
  <si>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</si>
  <si>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</si>
  <si>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</si>
  <si>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</si>
  <si>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</si>
  <si>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</si>
  <si>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</si>
  <si>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</si>
  <si>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</si>
  <si>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</si>
  <si>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</si>
  <si>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</si>
  <si>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</si>
  <si>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</si>
  <si>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</si>
  <si>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</si>
  <si>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</si>
  <si>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</si>
  <si>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</si>
  <si>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</si>
  <si>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</si>
  <si>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</si>
  <si>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</si>
  <si>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</si>
  <si>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</si>
  <si>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</si>
  <si>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</si>
  <si>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</si>
  <si>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</si>
  <si>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</si>
  <si>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</si>
  <si>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</si>
  <si>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</si>
  <si>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</si>
  <si>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</si>
  <si>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</si>
  <si>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</si>
  <si>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</si>
  <si>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</si>
  <si>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</si>
  <si>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</si>
  <si>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</si>
  <si>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</si>
  <si>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</si>
  <si>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</si>
  <si>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</si>
  <si>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</si>
  <si>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</si>
  <si>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</si>
  <si>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</si>
  <si>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</si>
  <si>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</si>
  <si>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</si>
  <si>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</si>
  <si>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</si>
  <si>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</si>
  <si>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</si>
  <si>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</si>
  <si>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</si>
  <si>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</si>
  <si>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</si>
  <si>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</si>
  <si>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</si>
  <si>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</si>
  <si>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</si>
  <si>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</si>
  <si>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</si>
  <si>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</si>
  <si>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</si>
  <si>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</si>
  <si>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</si>
  <si>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</si>
  <si>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</si>
  <si>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</si>
  <si>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</si>
  <si>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</si>
  <si>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</si>
  <si>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</si>
  <si>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</si>
  <si>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</si>
  <si>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</si>
  <si>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</si>
  <si>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</si>
  <si>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</si>
  <si>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</si>
  <si>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</si>
  <si>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</si>
  <si>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</si>
  <si>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</si>
  <si>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</si>
  <si>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</si>
  <si>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</si>
  <si>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</si>
  <si>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</si>
  <si>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</si>
  <si>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</si>
  <si>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</si>
  <si>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</si>
  <si>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</si>
  <si>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</si>
  <si>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</si>
  <si>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</si>
  <si>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</si>
  <si>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</si>
  <si>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</si>
  <si>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</si>
  <si>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</si>
  <si>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</si>
  <si>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</si>
  <si>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</si>
  <si>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</si>
  <si>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</si>
  <si>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</si>
  <si>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</si>
  <si>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</si>
  <si>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</si>
  <si>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</si>
  <si>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</si>
  <si>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</si>
  <si>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</si>
  <si>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</si>
  <si>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</si>
  <si>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</si>
  <si>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</si>
  <si>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</si>
  <si>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</si>
  <si>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</si>
  <si>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</si>
  <si>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</si>
  <si>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</si>
  <si>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</si>
  <si>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</si>
  <si>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</si>
  <si>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</si>
  <si>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</si>
  <si>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</si>
  <si>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</si>
  <si>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</si>
  <si>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</si>
  <si>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</si>
  <si>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</si>
  <si>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</si>
  <si>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</si>
  <si>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</si>
  <si>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</si>
  <si>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</si>
  <si>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</si>
  <si>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</si>
  <si>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</si>
  <si>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</si>
  <si>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</si>
  <si>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</si>
  <si>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</si>
  <si>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</si>
  <si>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</si>
  <si>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</si>
  <si>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</si>
  <si>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</si>
  <si>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</si>
  <si>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</si>
  <si>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</si>
  <si>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</si>
  <si>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</si>
  <si>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</si>
  <si>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</si>
  <si>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</si>
  <si>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</si>
  <si>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</si>
  <si>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</si>
  <si>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</si>
  <si>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</si>
  <si>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</si>
  <si>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</si>
  <si>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</si>
  <si>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</si>
  <si>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</si>
  <si>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</si>
  <si>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</si>
  <si>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</si>
  <si>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</si>
  <si>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</si>
  <si>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</si>
  <si>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</si>
  <si>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</si>
  <si>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</si>
  <si>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</si>
  <si>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</si>
  <si>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</si>
  <si>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</si>
  <si>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</si>
  <si>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</si>
  <si>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</si>
  <si>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</si>
  <si>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</si>
  <si>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</si>
  <si>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</si>
  <si>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</si>
  <si>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</si>
  <si>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</si>
  <si>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</si>
  <si>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</si>
  <si>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</si>
  <si>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</si>
  <si>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</si>
  <si>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</si>
  <si>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</si>
  <si>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</si>
  <si>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</si>
  <si>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</si>
  <si>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</si>
  <si>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</si>
  <si>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</si>
  <si>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</si>
  <si>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</si>
  <si>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</si>
  <si>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</si>
  <si>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</si>
  <si>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</si>
  <si>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</si>
  <si>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</si>
  <si>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</si>
  <si>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</si>
  <si>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</si>
  <si>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</si>
  <si>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</si>
  <si>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</si>
  <si>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</si>
  <si>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</si>
  <si>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</si>
  <si>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</si>
  <si>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</si>
  <si>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</si>
  <si>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</si>
  <si>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</si>
  <si>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</si>
  <si>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</si>
  <si>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</si>
  <si>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</si>
  <si>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</si>
  <si>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</si>
  <si>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</si>
  <si>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</si>
  <si>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</si>
  <si>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</si>
  <si>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</si>
  <si>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</si>
  <si>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</si>
  <si>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</si>
  <si>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</si>
  <si>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</si>
  <si>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</si>
  <si>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</si>
  <si>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</si>
  <si>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</si>
  <si>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</si>
  <si>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</si>
  <si>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</si>
  <si>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</si>
  <si>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</si>
  <si>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</si>
  <si>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</si>
  <si>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</si>
  <si>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</si>
  <si>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</si>
  <si>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</si>
  <si>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</si>
  <si>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</si>
  <si>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</si>
  <si>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</si>
  <si>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</si>
  <si>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</si>
  <si>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</si>
  <si>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</si>
  <si>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</si>
  <si>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</si>
  <si>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</si>
  <si>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</si>
  <si>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</si>
  <si>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</si>
  <si>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</si>
  <si>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</si>
  <si>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</si>
  <si>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</si>
  <si>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</si>
  <si>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</si>
  <si>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</si>
  <si>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</si>
  <si>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</si>
  <si>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</si>
  <si>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</si>
  <si>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</si>
  <si>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</si>
  <si>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</si>
  <si>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</si>
  <si>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</si>
  <si>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</si>
  <si>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</si>
  <si>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</si>
  <si>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</si>
  <si>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</si>
  <si>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</si>
  <si>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</si>
  <si>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</si>
  <si>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</si>
  <si>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</si>
  <si>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</si>
  <si>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</si>
  <si>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</si>
  <si>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</si>
  <si>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</si>
  <si>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</si>
  <si>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</si>
  <si>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</si>
  <si>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</si>
  <si>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</si>
  <si>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</si>
  <si>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</si>
  <si>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</si>
  <si>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</si>
  <si>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</si>
  <si>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</si>
  <si>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</si>
  <si>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</si>
  <si>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</si>
  <si>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</si>
  <si>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</si>
  <si>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</si>
  <si>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</si>
  <si>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</si>
  <si>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</si>
  <si>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</si>
  <si>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</si>
  <si>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</si>
  <si>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</si>
  <si>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</si>
  <si>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</si>
  <si>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</si>
  <si>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</si>
  <si>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</si>
  <si>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</si>
  <si>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</si>
  <si>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</si>
  <si>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</si>
  <si>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</si>
  <si>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</si>
  <si>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</si>
  <si>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</si>
  <si>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</si>
  <si>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</si>
  <si>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</si>
  <si>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</si>
  <si>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</si>
  <si>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</si>
  <si>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</si>
  <si>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</si>
  <si>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</si>
  <si>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</si>
  <si>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</si>
  <si>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</si>
  <si>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</si>
  <si>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</si>
  <si>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</si>
  <si>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</si>
  <si>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</si>
  <si>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</si>
  <si>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</si>
  <si>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</si>
  <si>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</si>
  <si>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</si>
  <si>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</si>
  <si>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</si>
  <si>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</si>
  <si>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</si>
  <si>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</si>
  <si>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</si>
  <si>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</si>
  <si>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</si>
  <si>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</si>
  <si>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</si>
  <si>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</si>
  <si>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</si>
  <si>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</si>
  <si>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</si>
  <si>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</si>
  <si>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</si>
  <si>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</si>
  <si>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</si>
  <si>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</si>
  <si>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</si>
  <si>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</si>
  <si>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</si>
  <si>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</si>
  <si>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</si>
  <si>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</si>
  <si>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</si>
  <si>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</si>
  <si>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</si>
  <si>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</si>
  <si>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</si>
  <si>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</si>
  <si>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</si>
  <si>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</si>
  <si>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</si>
  <si>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</si>
  <si>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</si>
  <si>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</si>
  <si>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</si>
  <si>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</si>
  <si>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</si>
  <si>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</si>
  <si>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</si>
  <si>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</si>
  <si>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</si>
  <si>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</si>
  <si>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</si>
  <si>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</si>
  <si>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</si>
  <si>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</si>
  <si>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</si>
  <si>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</si>
  <si>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</si>
  <si>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</si>
  <si>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</si>
  <si>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</si>
  <si>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</si>
  <si>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</si>
  <si>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</si>
  <si>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</si>
  <si>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</si>
  <si>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</si>
  <si>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</si>
  <si>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</si>
  <si>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</si>
  <si>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</si>
  <si>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</si>
  <si>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</si>
  <si>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</si>
  <si>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</si>
  <si>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</si>
  <si>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</si>
  <si>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</si>
  <si>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</si>
  <si>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</si>
  <si>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</si>
  <si>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</si>
  <si>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</si>
  <si>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</si>
  <si>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</si>
  <si>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</si>
  <si>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</si>
  <si>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</si>
  <si>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</si>
  <si>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</si>
  <si>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</si>
  <si>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</si>
  <si>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</si>
  <si>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</si>
  <si>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</si>
  <si>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</si>
  <si>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</si>
  <si>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</si>
  <si>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</si>
  <si>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</si>
  <si>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</si>
  <si>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</si>
  <si>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</si>
  <si>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</si>
  <si>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</si>
  <si>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</si>
  <si>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</si>
  <si>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</si>
  <si>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</si>
  <si>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</si>
  <si>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</si>
  <si>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</si>
  <si>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</si>
  <si>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</si>
  <si>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</si>
  <si>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</si>
  <si>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</si>
  <si>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</si>
  <si>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</si>
  <si>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</si>
  <si>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</si>
  <si>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</si>
  <si>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</si>
  <si>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</si>
  <si>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</si>
  <si>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</si>
  <si>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</si>
  <si>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</si>
  <si>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</si>
  <si>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</si>
  <si>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</si>
  <si>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</si>
  <si>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</si>
  <si>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</si>
  <si>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</si>
  <si>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</si>
  <si>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</si>
  <si>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</si>
  <si>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</si>
  <si>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</si>
  <si>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</si>
  <si>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</si>
  <si>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</si>
  <si>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</si>
  <si>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</si>
  <si>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</si>
  <si>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</si>
  <si>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</si>
  <si>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</si>
  <si>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</si>
  <si>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</si>
  <si>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</si>
  <si>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</si>
  <si>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</si>
  <si>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</si>
  <si>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</si>
  <si>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</si>
  <si>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</si>
  <si>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</si>
  <si>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</si>
  <si>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</si>
  <si>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</si>
  <si>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</si>
  <si>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</si>
  <si>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</si>
  <si>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</si>
  <si>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</si>
  <si>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</si>
  <si>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</si>
  <si>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</si>
  <si>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</si>
  <si>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</si>
  <si>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</si>
  <si>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</si>
  <si>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</si>
  <si>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</si>
  <si>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</si>
  <si>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</si>
  <si>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</si>
  <si>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</si>
  <si>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</si>
  <si>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</si>
  <si>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</si>
  <si>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</si>
  <si>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</si>
  <si>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</si>
  <si>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</si>
  <si>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</si>
  <si>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</si>
  <si>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</si>
  <si>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</si>
  <si>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</si>
  <si>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</si>
  <si>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</si>
  <si>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</si>
  <si>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</si>
  <si>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</si>
  <si>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</si>
  <si>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</si>
  <si>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</si>
  <si>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</si>
  <si>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</si>
  <si>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</si>
  <si>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</si>
  <si>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</si>
  <si>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</si>
  <si>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</si>
  <si>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</si>
  <si>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</si>
  <si>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</si>
  <si>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</si>
  <si>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</si>
  <si>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</si>
  <si>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</si>
  <si>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</si>
  <si>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</si>
  <si>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</si>
  <si>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</si>
  <si>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</si>
  <si>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</si>
  <si>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</si>
  <si>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</si>
  <si>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</si>
  <si>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</si>
  <si>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</si>
  <si>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</si>
  <si>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</si>
  <si>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</si>
  <si>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</si>
  <si>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</si>
  <si>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</si>
  <si>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</si>
  <si>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</si>
  <si>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</si>
  <si>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</si>
  <si>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</si>
  <si>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</si>
  <si>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</si>
  <si>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</si>
  <si>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</si>
  <si>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</si>
  <si>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</si>
  <si>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</si>
  <si>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</si>
  <si>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</si>
  <si>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</si>
  <si>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</si>
  <si>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</si>
  <si>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</si>
  <si>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</si>
  <si>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</si>
  <si>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</si>
  <si>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</si>
  <si>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</si>
  <si>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</si>
  <si>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</si>
  <si>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</si>
  <si>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</si>
  <si>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</si>
  <si>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</si>
  <si>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</si>
  <si>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</si>
  <si>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</si>
  <si>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</si>
  <si>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</si>
  <si>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</si>
  <si>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</si>
  <si>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</si>
  <si>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</si>
  <si>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</si>
  <si>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</si>
  <si>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</si>
  <si>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</si>
  <si>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</si>
  <si>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</si>
  <si>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</si>
  <si>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</si>
  <si>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</si>
  <si>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</si>
  <si>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</si>
  <si>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</si>
  <si>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</si>
  <si>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</si>
  <si>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</si>
  <si>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</si>
  <si>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</si>
  <si>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</si>
  <si>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</si>
  <si>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</si>
  <si>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</si>
  <si>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</si>
  <si>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</si>
  <si>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</si>
  <si>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</si>
  <si>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</si>
  <si>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</si>
  <si>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</si>
  <si>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</si>
  <si>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</si>
  <si>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</si>
  <si>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</si>
  <si>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</si>
  <si>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</si>
  <si>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</si>
  <si>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</si>
  <si>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</si>
  <si>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</si>
  <si>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</si>
  <si>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</si>
  <si>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</si>
  <si>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</si>
  <si>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</si>
  <si>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</si>
  <si>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</si>
  <si>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</si>
  <si>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</si>
  <si>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</si>
  <si>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</si>
  <si>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</si>
  <si>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</si>
  <si>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</si>
  <si>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</si>
  <si>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</si>
  <si>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</si>
  <si>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</si>
  <si>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</si>
  <si>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</si>
  <si>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</si>
  <si>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</si>
  <si>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</si>
  <si>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</si>
  <si>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</si>
  <si>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</si>
  <si>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</si>
  <si>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</si>
  <si>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</si>
  <si>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</si>
  <si>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</si>
  <si>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</si>
  <si>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</si>
  <si>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</si>
  <si>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</si>
  <si>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</si>
  <si>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</si>
  <si>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</si>
  <si>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</si>
  <si>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</si>
  <si>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</si>
  <si>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</si>
  <si>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</si>
  <si>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</si>
  <si>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</si>
  <si>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</si>
  <si>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</si>
  <si>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</si>
  <si>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</si>
  <si>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</si>
  <si>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</si>
  <si>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</si>
  <si>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</si>
  <si>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</si>
  <si>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</si>
  <si>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</si>
  <si>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</si>
  <si>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</si>
  <si>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</si>
  <si>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</si>
  <si>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</si>
  <si>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</si>
  <si>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</si>
  <si>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</si>
  <si>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</si>
  <si>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</si>
  <si>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</si>
  <si>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</si>
  <si>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</si>
  <si>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</si>
  <si>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</si>
  <si>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</si>
  <si>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</si>
  <si>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</si>
  <si>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</si>
  <si>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</si>
  <si>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</si>
  <si>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</si>
  <si>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</si>
  <si>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</si>
  <si>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</si>
  <si>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</si>
  <si>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</si>
  <si>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</si>
  <si>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</si>
  <si>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</si>
  <si>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</si>
  <si>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</si>
  <si>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</si>
  <si>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</si>
  <si>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</si>
  <si>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</si>
  <si>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</si>
  <si>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</si>
  <si>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</si>
  <si>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</si>
  <si>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</si>
  <si>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</si>
  <si>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</si>
  <si>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</si>
  <si>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</si>
  <si>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</si>
  <si>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</si>
  <si>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</si>
  <si>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</si>
  <si>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</si>
  <si>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</si>
  <si>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</si>
  <si>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</si>
  <si>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</si>
  <si>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</si>
  <si>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</si>
  <si>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</si>
  <si>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</si>
  <si>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</si>
  <si>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</si>
  <si>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</si>
  <si>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</si>
  <si>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</si>
  <si>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</si>
  <si>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</si>
  <si>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</si>
  <si>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</si>
  <si>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</si>
  <si>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</si>
  <si>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</si>
  <si>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</si>
  <si>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</si>
  <si>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</si>
  <si>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</si>
  <si>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</si>
  <si>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</si>
  <si>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</si>
  <si>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</si>
  <si>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</si>
  <si>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</si>
  <si>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</si>
  <si>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</si>
  <si>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</si>
  <si>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</si>
  <si>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</si>
  <si>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</si>
  <si>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</si>
  <si>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</si>
  <si>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</si>
  <si>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</si>
  <si>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</si>
  <si>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</si>
  <si>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</si>
  <si>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</si>
  <si>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</si>
  <si>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</si>
  <si>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</si>
  <si>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</si>
  <si>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</si>
  <si>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</si>
  <si>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</si>
  <si>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</si>
  <si>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</si>
  <si>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</si>
  <si>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</si>
  <si>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</si>
  <si>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</si>
  <si>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</si>
  <si>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</si>
  <si>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</si>
  <si>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</si>
  <si>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</si>
  <si>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</si>
  <si>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</si>
  <si>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</si>
  <si>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</si>
  <si>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</si>
  <si>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</si>
  <si>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</si>
  <si>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</si>
  <si>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</si>
  <si>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</si>
  <si>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</si>
  <si>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</si>
  <si>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</si>
  <si>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</si>
  <si>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</si>
  <si>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</si>
  <si>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</si>
  <si>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</si>
  <si>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</si>
  <si>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</si>
  <si>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</si>
  <si>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</si>
  <si>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</si>
  <si>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</si>
  <si>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</si>
  <si>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</si>
  <si>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</si>
  <si>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</si>
  <si>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</si>
  <si>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</si>
  <si>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</si>
  <si>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</si>
  <si>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</si>
  <si>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</si>
  <si>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</si>
  <si>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</si>
  <si>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</si>
  <si>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</si>
  <si>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</si>
  <si>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</si>
  <si>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</si>
  <si>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</si>
  <si>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</si>
  <si>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</si>
  <si>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</si>
  <si>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</si>
  <si>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</si>
  <si>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</si>
  <si>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</si>
  <si>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</si>
  <si>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</si>
  <si>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</si>
  <si>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</si>
  <si>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</si>
  <si>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</si>
  <si>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</si>
  <si>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</si>
  <si>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</si>
  <si>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</si>
  <si>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</si>
  <si>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</si>
  <si>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</si>
  <si>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</si>
  <si>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</si>
  <si>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</si>
  <si>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</si>
  <si>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</si>
  <si>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</si>
  <si>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</si>
  <si>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</si>
  <si>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</si>
  <si>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</si>
  <si>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</si>
  <si>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</si>
  <si>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</si>
  <si>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</si>
  <si>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</si>
  <si>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</si>
  <si>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</si>
  <si>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</si>
  <si>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</si>
  <si>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</si>
  <si>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</si>
  <si>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</si>
  <si>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</si>
  <si>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</si>
  <si>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</si>
  <si>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</si>
  <si>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</si>
  <si>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</si>
  <si>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</si>
  <si>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</si>
  <si>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</si>
  <si>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</si>
  <si>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</si>
  <si>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</si>
  <si>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</si>
  <si>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</si>
  <si>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</si>
  <si>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</si>
  <si>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</si>
  <si>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</si>
  <si>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</si>
  <si>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</si>
  <si>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</si>
  <si>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</si>
  <si>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</si>
  <si>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</si>
  <si>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</si>
  <si>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</si>
  <si>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</si>
  <si>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</si>
  <si>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</si>
  <si>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</si>
  <si>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</si>
  <si>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</si>
  <si>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</si>
  <si>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</si>
  <si>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</si>
  <si>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</si>
  <si>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</si>
  <si>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</si>
  <si>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</si>
  <si>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</si>
  <si>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</si>
  <si>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</si>
  <si>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</si>
  <si>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</si>
  <si>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</si>
  <si>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</si>
  <si>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</si>
  <si>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</si>
  <si>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</si>
  <si>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</si>
  <si>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</si>
  <si>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</si>
  <si>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</si>
  <si>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</si>
  <si>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</si>
  <si>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</si>
  <si>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</si>
  <si>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</si>
  <si>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</si>
  <si>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</si>
  <si>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</si>
  <si>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</si>
  <si>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</si>
  <si>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</si>
  <si>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</si>
  <si>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</si>
  <si>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</si>
  <si>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</si>
  <si>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</si>
  <si>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</si>
  <si>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</si>
  <si>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</si>
  <si>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</si>
  <si>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</si>
  <si>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</si>
  <si>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</si>
  <si>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</si>
  <si>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</si>
  <si>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</si>
  <si>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</si>
  <si>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</si>
  <si>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</si>
  <si>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</si>
  <si>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</si>
  <si>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</si>
  <si>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</si>
  <si>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</si>
  <si>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</si>
  <si>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</si>
  <si>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</si>
  <si>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</si>
  <si>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</si>
  <si>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</si>
  <si>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</si>
  <si>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</si>
  <si>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</si>
  <si>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</si>
  <si>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</si>
  <si>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</si>
  <si>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</si>
  <si>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</si>
  <si>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</si>
  <si>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</si>
  <si>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</si>
  <si>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</si>
  <si>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</si>
  <si>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</si>
  <si>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</si>
  <si>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</si>
  <si>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</si>
  <si>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</si>
  <si>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</si>
  <si>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</si>
  <si>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</si>
  <si>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</si>
  <si>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</si>
  <si>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</si>
  <si>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</si>
  <si>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</si>
  <si>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</si>
  <si>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</si>
  <si>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</si>
  <si>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</si>
  <si>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</si>
  <si>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</si>
  <si>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</si>
  <si>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</si>
  <si>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</si>
  <si>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</si>
  <si>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</si>
  <si>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</si>
  <si>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</si>
  <si>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</si>
  <si>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</si>
  <si>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</si>
  <si>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</si>
  <si>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</si>
  <si>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</si>
  <si>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</si>
  <si>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</si>
  <si>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</si>
  <si>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</si>
  <si>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</si>
  <si>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</si>
  <si>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</si>
  <si>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</si>
  <si>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</si>
  <si>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</si>
  <si>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</si>
  <si>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</si>
  <si>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</si>
  <si>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</si>
  <si>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</si>
  <si>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</si>
  <si>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</si>
  <si>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</si>
  <si>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</si>
  <si>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</si>
  <si>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</si>
  <si>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</si>
  <si>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</si>
  <si>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</si>
  <si>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</si>
  <si>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</si>
  <si>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</si>
  <si>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</si>
  <si>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</si>
  <si>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</si>
  <si>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</si>
  <si>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</si>
  <si>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</si>
  <si>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</si>
  <si>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</si>
  <si>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</si>
  <si>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</si>
  <si>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</si>
  <si>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</si>
  <si>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</si>
  <si>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</si>
  <si>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</si>
  <si>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</si>
  <si>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</si>
  <si>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</si>
  <si>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</si>
  <si>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</si>
  <si>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</si>
  <si>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</si>
  <si>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</si>
  <si>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</si>
  <si>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</si>
  <si>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</si>
  <si>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</si>
  <si>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</si>
  <si>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</si>
  <si>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</si>
  <si>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</si>
  <si>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</si>
  <si>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</si>
  <si>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</si>
  <si>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</si>
  <si>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</si>
  <si>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</si>
  <si>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</si>
  <si>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</si>
  <si>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</si>
  <si>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</si>
  <si>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</si>
  <si>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</si>
  <si>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</si>
  <si>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</si>
  <si>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</si>
  <si>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</si>
  <si>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</si>
  <si>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</si>
  <si>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</si>
  <si>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</si>
  <si>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</si>
  <si>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</si>
  <si>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</si>
  <si>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</si>
  <si>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</si>
  <si>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</si>
  <si>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</si>
  <si>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</si>
  <si>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</si>
  <si>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</si>
  <si>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</si>
  <si>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</si>
  <si>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</si>
  <si>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</si>
  <si>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</si>
  <si>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</si>
  <si>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</si>
  <si>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</si>
  <si>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</si>
  <si>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</si>
  <si>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</si>
  <si>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</si>
  <si>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</si>
  <si>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</si>
  <si>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</si>
  <si>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</si>
  <si>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</si>
  <si>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</si>
  <si>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</si>
  <si>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</si>
  <si>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</si>
  <si>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</si>
  <si>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</si>
  <si>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</si>
  <si>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</si>
  <si>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</si>
  <si>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</si>
  <si>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</si>
  <si>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</si>
  <si>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</si>
  <si>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</si>
  <si>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</si>
  <si>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</si>
  <si>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</si>
  <si>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</si>
  <si>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</si>
  <si>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</si>
  <si>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</si>
  <si>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</si>
  <si>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</si>
  <si>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</si>
  <si>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</si>
  <si>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</si>
  <si>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</si>
  <si>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</si>
  <si>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</si>
  <si>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</si>
  <si>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</si>
  <si>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</si>
  <si>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</si>
  <si>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</si>
  <si>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</si>
  <si>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</si>
  <si>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</si>
  <si>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</si>
  <si>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</si>
  <si>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</si>
  <si>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</si>
  <si>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</si>
  <si>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</si>
  <si>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</si>
  <si>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</si>
  <si>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</si>
  <si>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</si>
  <si>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</si>
  <si>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</si>
  <si>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</si>
  <si>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</si>
  <si>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</si>
  <si>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</si>
  <si>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</si>
  <si>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</si>
  <si>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</si>
  <si>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</si>
  <si>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</si>
  <si>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</si>
  <si>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</si>
  <si>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</si>
  <si>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</si>
  <si>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</si>
  <si>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</si>
  <si>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</si>
  <si>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</si>
  <si>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</si>
  <si>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</si>
  <si>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</si>
  <si>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</si>
  <si>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</si>
  <si>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</si>
  <si>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</si>
  <si>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</si>
  <si>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</si>
  <si>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</si>
  <si>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</si>
  <si>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</si>
  <si>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</si>
  <si>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</si>
  <si>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</si>
  <si>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</si>
  <si>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</si>
  <si>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</si>
  <si>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</si>
  <si>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</si>
  <si>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</si>
  <si>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</si>
  <si>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</si>
  <si>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</si>
  <si>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</si>
  <si>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</si>
  <si>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</si>
  <si>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</si>
  <si>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</si>
  <si>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</si>
  <si>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</si>
  <si>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</si>
  <si>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</si>
  <si>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</si>
  <si>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</si>
  <si>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</si>
  <si>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</si>
  <si>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</si>
  <si>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</si>
  <si>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</si>
  <si>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</si>
  <si>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</si>
  <si>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</si>
  <si>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</si>
  <si>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</si>
  <si>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</si>
  <si>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</si>
  <si>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</si>
  <si>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</si>
  <si>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</si>
  <si>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</si>
  <si>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</si>
  <si>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</si>
  <si>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</si>
  <si>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</si>
  <si>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</si>
  <si>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</si>
  <si>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</si>
  <si>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</si>
  <si>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</si>
  <si>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</si>
  <si>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</si>
  <si>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</si>
  <si>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</si>
  <si>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</si>
  <si>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</si>
  <si>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</si>
  <si>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</si>
  <si>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</si>
  <si>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</si>
  <si>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</si>
  <si>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</si>
  <si>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</si>
  <si>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</si>
  <si>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</si>
  <si>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</si>
  <si>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</si>
  <si>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</si>
  <si>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</si>
  <si>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</si>
  <si>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</si>
  <si>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</si>
  <si>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</si>
  <si>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</si>
  <si>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</si>
  <si>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</si>
  <si>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</si>
  <si>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</si>
  <si>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</si>
  <si>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</si>
  <si>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</si>
  <si>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</si>
  <si>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</si>
  <si>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</si>
  <si>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</si>
  <si>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</si>
  <si>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</si>
  <si>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</si>
  <si>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</si>
  <si>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</si>
  <si>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</si>
  <si>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</si>
  <si>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</si>
  <si>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</si>
  <si>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</si>
  <si>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</si>
  <si>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</si>
  <si>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</si>
  <si>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</si>
  <si>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</si>
  <si>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</si>
  <si>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</si>
  <si>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</si>
  <si>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</si>
  <si>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</si>
  <si>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</si>
  <si>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</si>
  <si>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</si>
  <si>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</si>
  <si>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</si>
  <si>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</si>
  <si>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</si>
  <si>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</si>
  <si>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</si>
  <si>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</si>
  <si>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</si>
  <si>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</si>
  <si>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</si>
  <si>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</si>
  <si>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</si>
  <si>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</si>
  <si>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</si>
  <si>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</si>
  <si>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</si>
  <si>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</si>
  <si>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</si>
  <si>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</si>
  <si>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</si>
  <si>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</si>
  <si>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</si>
  <si>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</si>
  <si>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</si>
  <si>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</si>
  <si>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</si>
  <si>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</si>
  <si>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</si>
  <si>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</si>
  <si>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</si>
  <si>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</si>
  <si>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</si>
  <si>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</si>
  <si>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</si>
  <si>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</si>
  <si>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</si>
  <si>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</si>
  <si>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</si>
  <si>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</si>
  <si>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</si>
  <si>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</si>
  <si>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</si>
  <si>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</si>
  <si>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</si>
  <si>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</si>
  <si>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</si>
  <si>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</si>
  <si>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</si>
  <si>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</si>
  <si>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</si>
  <si>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</si>
  <si>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</si>
  <si>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</si>
  <si>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</si>
  <si>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</si>
  <si>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</si>
  <si>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</si>
  <si>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</si>
  <si>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</si>
  <si>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</si>
  <si>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</si>
  <si>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</si>
  <si>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</si>
  <si>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</si>
  <si>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</si>
  <si>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</si>
  <si>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</si>
  <si>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</si>
  <si>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</si>
  <si>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</si>
  <si>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</si>
  <si>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</si>
  <si>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</si>
  <si>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</si>
  <si>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</si>
  <si>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</si>
  <si>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</si>
  <si>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</si>
  <si>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</si>
  <si>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</si>
  <si>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</si>
  <si>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</si>
  <si>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</si>
  <si>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</si>
  <si>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</si>
  <si>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</si>
  <si>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</si>
  <si>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</si>
  <si>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</si>
  <si>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</si>
  <si>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</si>
  <si>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</si>
  <si>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</si>
  <si>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</si>
  <si>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</si>
  <si>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</si>
  <si>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</si>
  <si>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</si>
  <si>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</si>
  <si>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</si>
  <si>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</si>
  <si>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</si>
  <si>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</si>
  <si>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</si>
  <si>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</si>
  <si>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</si>
  <si>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</si>
  <si>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</si>
  <si>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</si>
  <si>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</si>
  <si>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</si>
  <si>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</si>
  <si>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</si>
  <si>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</si>
  <si>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</si>
  <si>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</si>
  <si>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</si>
  <si>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</si>
  <si>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</si>
  <si>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</si>
  <si>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</si>
  <si>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</si>
  <si>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</si>
  <si>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</si>
  <si>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</si>
  <si>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</si>
  <si>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</si>
  <si>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</si>
  <si>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</si>
  <si>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</si>
  <si>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</si>
  <si>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</si>
  <si>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</si>
  <si>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</si>
  <si>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</si>
  <si>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</si>
  <si>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</si>
  <si>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</si>
  <si>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</si>
  <si>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</si>
  <si>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</si>
  <si>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</si>
  <si>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</si>
  <si>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</si>
  <si>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</si>
  <si>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</si>
  <si>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</si>
  <si>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</si>
  <si>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</si>
  <si>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</si>
  <si>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</si>
  <si>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</si>
  <si>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</si>
  <si>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</si>
  <si>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</si>
  <si>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</si>
  <si>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</si>
  <si>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</si>
  <si>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</si>
  <si>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</si>
  <si>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</si>
  <si>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</si>
  <si>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</si>
  <si>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</si>
  <si>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</si>
  <si>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</si>
  <si>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</si>
  <si>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</si>
  <si>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</si>
  <si>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</si>
  <si>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</si>
  <si>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</si>
  <si>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</si>
  <si>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</si>
  <si>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</si>
  <si>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</si>
  <si>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</si>
  <si>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</si>
  <si>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</si>
  <si>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</si>
  <si>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</si>
  <si>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</si>
  <si>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</si>
  <si>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</si>
  <si>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</si>
  <si>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</si>
  <si>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</si>
  <si>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</si>
  <si>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</si>
  <si>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</si>
  <si>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</si>
  <si>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</si>
  <si>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</si>
  <si>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</si>
  <si>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</si>
  <si>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</si>
  <si>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</si>
  <si>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</si>
  <si>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</si>
  <si>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</si>
  <si>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</si>
  <si>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</si>
  <si>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</si>
  <si>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</si>
  <si>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</si>
  <si>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</si>
  <si>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</si>
  <si>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</si>
  <si>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</si>
  <si>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</si>
  <si>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</si>
  <si>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</si>
  <si>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</si>
  <si>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</si>
  <si>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</si>
  <si>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</si>
  <si>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</si>
  <si>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</si>
  <si>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</si>
  <si>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</si>
  <si>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</si>
  <si>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</si>
  <si>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</si>
  <si>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</si>
  <si>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</si>
  <si>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</si>
  <si>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</si>
  <si>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</si>
  <si>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</si>
  <si>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</si>
  <si>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</si>
  <si>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</si>
  <si>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</si>
  <si>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</si>
  <si>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</si>
  <si>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</si>
  <si>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</si>
  <si>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</si>
  <si>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</si>
  <si>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</si>
  <si>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</si>
  <si>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</si>
  <si>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</si>
  <si>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</si>
  <si>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</si>
  <si>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</si>
  <si>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</si>
  <si>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</si>
  <si>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</si>
  <si>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</si>
  <si>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</si>
  <si>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</si>
  <si>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</si>
  <si>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</si>
  <si>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</si>
  <si>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</si>
  <si>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</si>
  <si>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</si>
  <si>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</si>
  <si>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</si>
  <si>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</si>
  <si>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</si>
  <si>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</si>
  <si>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</si>
  <si>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</si>
  <si>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</si>
  <si>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</si>
  <si>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</si>
  <si>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</si>
  <si>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</si>
  <si>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</si>
  <si>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</si>
  <si>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</si>
  <si>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</si>
  <si>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</si>
  <si>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</si>
  <si>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</si>
  <si>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</si>
  <si>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</si>
  <si>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</si>
  <si>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</si>
  <si>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</si>
  <si>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</si>
  <si>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</si>
  <si>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</si>
  <si>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</si>
  <si>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</si>
  <si>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</si>
  <si>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</si>
  <si>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</si>
  <si>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</si>
  <si>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</si>
  <si>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</si>
  <si>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</si>
  <si>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</si>
  <si>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</si>
  <si>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</si>
  <si>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</si>
  <si>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</si>
  <si>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</si>
  <si>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</si>
  <si>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</si>
  <si>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</si>
  <si>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</si>
  <si>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</si>
  <si>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</si>
  <si>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</si>
  <si>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</si>
  <si>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</si>
  <si>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</si>
  <si>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</si>
  <si>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</si>
  <si>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</si>
  <si>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</si>
  <si>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</si>
  <si>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</si>
  <si>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</si>
  <si>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</si>
  <si>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</si>
  <si>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</si>
  <si>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</si>
  <si>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</si>
  <si>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</si>
  <si>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</si>
  <si>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</si>
  <si>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</si>
  <si>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</si>
  <si>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</si>
  <si>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</si>
  <si>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</si>
  <si>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</si>
  <si>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</si>
  <si>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</si>
  <si>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</si>
  <si>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</si>
  <si>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</si>
  <si>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</si>
  <si>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</si>
  <si>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</si>
  <si>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</si>
  <si>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</si>
  <si>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</si>
  <si>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</si>
  <si>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</si>
  <si>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</si>
  <si>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</si>
  <si>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</si>
  <si>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</si>
  <si>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</si>
  <si>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</si>
  <si>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</si>
  <si>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</si>
  <si>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</si>
  <si>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</si>
  <si>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</si>
  <si>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</si>
  <si>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</si>
  <si>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</si>
  <si>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</si>
  <si>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</si>
  <si>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</si>
  <si>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</si>
  <si>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</si>
  <si>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</si>
  <si>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</si>
  <si>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</si>
  <si>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</si>
  <si>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</si>
  <si>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</si>
  <si>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</si>
  <si>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</si>
  <si>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</si>
  <si>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</si>
  <si>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</si>
  <si>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</si>
  <si>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</si>
  <si>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</si>
  <si>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</si>
  <si>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</si>
  <si>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</si>
  <si>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</si>
  <si>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</si>
  <si>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</si>
  <si>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</si>
  <si>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</si>
  <si>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</si>
  <si>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</si>
  <si>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</si>
  <si>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</si>
  <si>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</si>
  <si>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</si>
  <si>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</si>
  <si>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</si>
  <si>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</si>
  <si>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</si>
  <si>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</si>
  <si>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</si>
  <si>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</si>
  <si>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</si>
  <si>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</si>
  <si>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</si>
  <si>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</si>
  <si>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</si>
  <si>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</si>
  <si>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</si>
  <si>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</si>
  <si>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</si>
  <si>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</si>
  <si>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</si>
  <si>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</si>
  <si>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</si>
  <si>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</si>
  <si>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</si>
  <si>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</si>
  <si>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</si>
  <si>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</si>
  <si>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</si>
  <si>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</si>
  <si>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</si>
  <si>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</si>
  <si>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</si>
  <si>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</si>
  <si>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</si>
  <si>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</si>
  <si>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</si>
  <si>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</si>
  <si>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</si>
  <si>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</si>
  <si>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</si>
  <si>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</si>
  <si>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</si>
  <si>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</si>
  <si>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</si>
  <si>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</si>
  <si>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</si>
  <si>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</si>
  <si>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</si>
  <si>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</si>
  <si>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</si>
  <si>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</si>
  <si>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</si>
  <si>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</si>
  <si>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</si>
  <si>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</si>
  <si>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</si>
  <si>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</si>
  <si>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</si>
  <si>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</si>
  <si>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</si>
  <si>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</si>
  <si>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</si>
  <si>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</si>
  <si>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</si>
  <si>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</si>
  <si>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</si>
  <si>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</si>
  <si>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</si>
  <si>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</si>
  <si>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</si>
  <si>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</si>
  <si>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</si>
  <si>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</si>
  <si>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</si>
  <si>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</si>
  <si>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</si>
  <si>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</si>
  <si>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</si>
  <si>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</si>
  <si>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</si>
  <si>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</si>
  <si>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</si>
  <si>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</si>
  <si>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</si>
  <si>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</si>
  <si>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</si>
  <si>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</si>
  <si>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</si>
  <si>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</si>
  <si>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</si>
  <si>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</si>
  <si>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</si>
  <si>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</si>
  <si>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</si>
  <si>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</si>
  <si>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</si>
  <si>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</si>
  <si>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</si>
  <si>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</si>
  <si>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</si>
  <si>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</si>
  <si>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</si>
  <si>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</si>
  <si>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</si>
  <si>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</si>
  <si>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</si>
  <si>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</si>
  <si>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</si>
  <si>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</si>
  <si>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</si>
  <si>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</si>
  <si>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</si>
  <si>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</si>
  <si>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</si>
  <si>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</si>
  <si>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</si>
  <si>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</si>
  <si>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</si>
  <si>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</si>
  <si>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</si>
  <si>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</si>
  <si>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</si>
  <si>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</si>
  <si>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</si>
  <si>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</si>
  <si>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</si>
  <si>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</si>
  <si>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</si>
  <si>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</si>
  <si>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</si>
  <si>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</si>
  <si>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</si>
  <si>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</si>
  <si>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</si>
  <si>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</si>
  <si>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</si>
  <si>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</si>
  <si>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</si>
  <si>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</si>
  <si>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</si>
  <si>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</si>
  <si>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</si>
  <si>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</si>
  <si>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</si>
  <si>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</si>
  <si>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</si>
  <si>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</si>
  <si>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</si>
  <si>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</si>
  <si>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</si>
  <si>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</si>
  <si>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</si>
  <si>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</si>
  <si>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</si>
  <si>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</si>
  <si>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</si>
  <si>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</si>
  <si>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</si>
  <si>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</si>
  <si>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</si>
  <si>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</si>
  <si>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</si>
  <si>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</si>
  <si>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</si>
  <si>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</si>
  <si>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</si>
  <si>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</si>
  <si>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</si>
  <si>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</si>
  <si>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</si>
  <si>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</si>
  <si>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</si>
  <si>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</si>
  <si>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</si>
  <si>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</si>
  <si>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</si>
  <si>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</si>
  <si>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</si>
  <si>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</si>
  <si>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</si>
  <si>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</si>
  <si>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</si>
  <si>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</si>
  <si>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</si>
  <si>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</si>
  <si>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</si>
  <si>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</si>
  <si>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</si>
  <si>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</si>
  <si>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</si>
  <si>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</si>
  <si>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</si>
  <si>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</si>
  <si>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</si>
  <si>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</si>
  <si>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</si>
  <si>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</si>
  <si>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</si>
  <si>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</si>
  <si>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</si>
  <si>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</si>
  <si>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</si>
  <si>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</si>
  <si>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</si>
  <si>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</si>
  <si>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</si>
  <si>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</si>
  <si>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</si>
  <si>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</si>
  <si>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</si>
  <si>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</si>
  <si>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</si>
  <si>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</si>
  <si>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</si>
  <si>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</si>
  <si>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</si>
  <si>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</si>
  <si>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</si>
  <si>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</si>
  <si>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</si>
  <si>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</si>
  <si>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</si>
  <si>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</si>
  <si>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</si>
  <si>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</si>
  <si>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</si>
  <si>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</si>
  <si>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</si>
  <si>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</si>
  <si>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</si>
  <si>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</si>
  <si>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</si>
  <si>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</si>
  <si>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</si>
  <si>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</si>
  <si>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</si>
  <si>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</si>
  <si>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</si>
  <si>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</si>
  <si>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</si>
  <si>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</si>
  <si>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</si>
  <si>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</si>
  <si>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</si>
  <si>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</si>
  <si>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</si>
  <si>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</si>
  <si>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</si>
  <si>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</si>
  <si>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</si>
  <si>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</si>
  <si>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</si>
  <si>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</si>
  <si>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</si>
  <si>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</si>
  <si>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</si>
  <si>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</si>
  <si>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</si>
  <si>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</si>
  <si>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</si>
  <si>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</si>
  <si>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</si>
  <si>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</si>
  <si>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</si>
  <si>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</si>
  <si>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</si>
  <si>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</si>
  <si>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</si>
  <si>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</si>
  <si>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</si>
  <si>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</si>
  <si>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</si>
  <si>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</si>
  <si>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</si>
  <si>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</si>
  <si>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</si>
  <si>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</si>
  <si>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</si>
  <si>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</si>
  <si>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</si>
  <si>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</si>
  <si>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</si>
  <si>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</si>
  <si>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</si>
  <si>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</si>
  <si>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</si>
  <si>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</si>
  <si>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</si>
  <si>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</si>
  <si>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</si>
  <si>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</si>
  <si>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</si>
  <si>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</si>
  <si>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</si>
  <si>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</si>
  <si>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</si>
  <si>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</si>
  <si>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</si>
  <si>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</si>
  <si>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</si>
  <si>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</si>
  <si>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</si>
  <si>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</si>
  <si>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</si>
  <si>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</si>
  <si>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</si>
  <si>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</si>
  <si>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</si>
  <si>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</si>
  <si>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</si>
  <si>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</si>
  <si>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</si>
  <si>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</si>
  <si>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</si>
  <si>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</si>
  <si>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</si>
  <si>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</si>
  <si>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</si>
  <si>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</si>
  <si>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</si>
  <si>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</si>
  <si>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</si>
  <si>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</si>
  <si>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</si>
  <si>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</si>
  <si>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</si>
  <si>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</si>
  <si>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</si>
  <si>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</si>
  <si>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</si>
  <si>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</si>
  <si>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</si>
  <si>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</si>
  <si>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</si>
  <si>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</si>
  <si>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</si>
  <si>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</si>
  <si>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</si>
  <si>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</si>
  <si>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</si>
  <si>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</si>
  <si>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</si>
  <si>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</si>
  <si>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</si>
  <si>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</si>
  <si>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</si>
  <si>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</si>
  <si>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</si>
  <si>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</si>
  <si>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</si>
  <si>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</si>
  <si>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</si>
  <si>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</si>
  <si>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</si>
  <si>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</si>
  <si>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</si>
  <si>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</si>
  <si>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</si>
  <si>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</si>
  <si>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</si>
  <si>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</si>
  <si>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</si>
  <si>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</si>
  <si>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</si>
  <si>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</si>
  <si>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</si>
  <si>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</si>
  <si>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</si>
  <si>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</si>
  <si>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</si>
  <si>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</si>
  <si>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</si>
  <si>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</si>
  <si>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</si>
  <si>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</si>
  <si>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</si>
  <si>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</si>
  <si>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</si>
  <si>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</si>
  <si>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</si>
  <si>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</si>
  <si>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</si>
  <si>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</si>
  <si>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</si>
  <si>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</si>
  <si>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</si>
  <si>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</si>
  <si>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</si>
  <si>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</si>
  <si>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</si>
  <si>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</si>
  <si>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</si>
  <si>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</si>
  <si>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</si>
  <si>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</si>
  <si>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</si>
  <si>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</si>
  <si>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</si>
  <si>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</si>
  <si>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</si>
  <si>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</si>
  <si>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</si>
  <si>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</si>
  <si>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</si>
  <si>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</si>
  <si>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</si>
  <si>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</si>
  <si>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</si>
  <si>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</si>
  <si>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</si>
  <si>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</si>
  <si>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</si>
  <si>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</si>
  <si>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</si>
  <si>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</si>
  <si>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</si>
  <si>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</si>
  <si>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</si>
  <si>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</si>
  <si>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</si>
  <si>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</si>
  <si>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</si>
  <si>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</si>
  <si>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</si>
  <si>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</si>
  <si>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</si>
  <si>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</si>
  <si>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</si>
  <si>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</si>
  <si>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</si>
  <si>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</si>
  <si>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</si>
  <si>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</si>
  <si>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</si>
  <si>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</si>
  <si>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</si>
  <si>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</si>
  <si>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</si>
  <si>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</si>
  <si>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</si>
  <si>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</si>
  <si>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</si>
  <si>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</si>
  <si>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</si>
  <si>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</si>
  <si>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</si>
  <si>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</si>
  <si>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</si>
  <si>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</si>
  <si>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</si>
  <si>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</si>
  <si>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</si>
  <si>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</si>
  <si>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</si>
  <si>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</si>
  <si>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</si>
  <si>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</si>
  <si>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</si>
  <si>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</si>
  <si>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</si>
  <si>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</si>
  <si>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</si>
  <si>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</si>
  <si>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</si>
  <si>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</si>
  <si>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</si>
  <si>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</si>
  <si>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</si>
  <si>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</si>
  <si>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</si>
  <si>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</si>
  <si>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</si>
  <si>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</si>
  <si>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</si>
  <si>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</si>
  <si>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</si>
  <si>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</si>
  <si>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</si>
  <si>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</si>
  <si>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</si>
  <si>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</si>
  <si>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</si>
  <si>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</si>
  <si>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</si>
  <si>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</si>
  <si>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</si>
  <si>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</si>
  <si>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</si>
  <si>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</si>
  <si>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</si>
  <si>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</si>
  <si>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</si>
  <si>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</si>
  <si>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</si>
  <si>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</si>
  <si>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</si>
  <si>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</si>
  <si>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</si>
  <si>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</si>
  <si>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</si>
  <si>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</si>
  <si>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</si>
  <si>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</si>
  <si>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</si>
  <si>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</si>
  <si>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</si>
  <si>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</si>
  <si>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</si>
  <si>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</si>
  <si>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</si>
  <si>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</si>
  <si>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</si>
  <si>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</si>
  <si>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</si>
  <si>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</si>
  <si>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</si>
  <si>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</si>
  <si>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</si>
  <si>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</si>
  <si>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</si>
  <si>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</si>
  <si>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</si>
  <si>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</si>
  <si>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</si>
  <si>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</si>
  <si>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</si>
  <si>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</si>
  <si>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</si>
  <si>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</si>
  <si>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</si>
  <si>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</si>
  <si>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</si>
  <si>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</si>
  <si>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</si>
  <si>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</si>
  <si>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</si>
  <si>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</si>
  <si>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</si>
  <si>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</si>
  <si>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</si>
  <si>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</si>
  <si>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</si>
  <si>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</si>
  <si>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</si>
  <si>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</si>
  <si>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</si>
  <si>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</si>
  <si>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</si>
  <si>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</si>
  <si>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</si>
  <si>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</si>
  <si>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</si>
  <si>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</si>
  <si>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</si>
  <si>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</si>
  <si>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</si>
  <si>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</si>
  <si>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</si>
  <si>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</si>
  <si>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</si>
  <si>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</si>
  <si>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</si>
  <si>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</si>
  <si>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</si>
  <si>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</si>
  <si>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</si>
  <si>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</si>
  <si>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</si>
  <si>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</si>
  <si>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</si>
  <si>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</si>
  <si>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</si>
  <si>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</si>
  <si>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</si>
  <si>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</si>
  <si>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</si>
  <si>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</si>
  <si>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</si>
  <si>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</si>
  <si>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</si>
  <si>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</si>
  <si>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</si>
  <si>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</si>
  <si>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</si>
  <si>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</si>
  <si>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</si>
  <si>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</si>
  <si>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</si>
  <si>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</si>
  <si>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</si>
  <si>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</si>
  <si>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</si>
  <si>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</si>
  <si>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</si>
  <si>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</si>
  <si>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</si>
  <si>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</si>
  <si>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</si>
  <si>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</si>
  <si>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</si>
  <si>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</si>
  <si>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</si>
  <si>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</si>
  <si>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</si>
  <si>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</si>
  <si>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</si>
  <si>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</si>
  <si>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</si>
  <si>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</si>
  <si>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</si>
  <si>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</si>
  <si>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</si>
  <si>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</si>
  <si>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</si>
  <si>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</si>
  <si>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</si>
  <si>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</si>
  <si>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</si>
  <si>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</si>
  <si>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</si>
  <si>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</si>
  <si>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</si>
  <si>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</si>
  <si>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</si>
  <si>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</si>
  <si>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</si>
  <si>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</si>
  <si>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</si>
  <si>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</si>
  <si>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</si>
  <si>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</si>
  <si>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</si>
  <si>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</si>
  <si>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</si>
  <si>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</si>
  <si>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</si>
  <si>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</si>
  <si>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</si>
  <si>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</si>
  <si>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</si>
  <si>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</si>
  <si>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</si>
  <si>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</si>
  <si>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</si>
  <si>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</si>
  <si>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</si>
  <si>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</si>
  <si>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</si>
  <si>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</si>
  <si>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</si>
  <si>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</si>
  <si>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</si>
  <si>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</si>
  <si>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</si>
  <si>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</si>
  <si>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</si>
  <si>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</si>
  <si>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</si>
  <si>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</si>
  <si>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</si>
  <si>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</si>
  <si>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</si>
  <si>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</si>
  <si>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</si>
  <si>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</si>
  <si>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</si>
  <si>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</si>
  <si>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</si>
  <si>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</si>
  <si>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</si>
  <si>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</si>
  <si>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</si>
  <si>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</si>
  <si>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</si>
  <si>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</si>
  <si>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</si>
  <si>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</si>
  <si>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</si>
  <si>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</si>
  <si>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</si>
  <si>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</si>
  <si>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</si>
  <si>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</si>
  <si>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</si>
  <si>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</si>
  <si>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</si>
  <si>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</si>
  <si>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</si>
  <si>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</si>
  <si>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</si>
  <si>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</si>
  <si>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</si>
  <si>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</si>
  <si>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</si>
  <si>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</si>
  <si>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</si>
  <si>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</si>
  <si>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</si>
  <si>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</si>
  <si>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</si>
  <si>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</si>
  <si>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</si>
  <si>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</si>
  <si>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</si>
  <si>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</si>
  <si>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</si>
  <si>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</si>
  <si>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</si>
  <si>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</si>
  <si>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</si>
  <si>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</si>
  <si>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</si>
  <si>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</si>
  <si>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</si>
  <si>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</si>
  <si>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</si>
  <si>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</si>
  <si>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</si>
  <si>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</si>
  <si>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</si>
  <si>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</si>
  <si>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</si>
  <si>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</si>
  <si>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</si>
  <si>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</si>
  <si>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</si>
  <si>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</si>
  <si>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</si>
  <si>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</si>
  <si>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</si>
  <si>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</si>
  <si>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</si>
  <si>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</si>
  <si>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</si>
  <si>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</si>
  <si>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</si>
  <si>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</si>
  <si>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</si>
  <si>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</si>
  <si>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</si>
  <si>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</si>
  <si>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</si>
  <si>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</si>
  <si>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</si>
  <si>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</si>
  <si>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</si>
  <si>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</si>
  <si>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</si>
  <si>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</si>
  <si>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</si>
  <si>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</si>
  <si>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</si>
  <si>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</si>
  <si>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</si>
  <si>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</si>
  <si>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</si>
  <si>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</si>
  <si>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</si>
  <si>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</si>
  <si>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</si>
  <si>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</si>
  <si>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</si>
  <si>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</si>
  <si>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</si>
  <si>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</si>
  <si>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</si>
  <si>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</si>
  <si>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</si>
  <si>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</si>
  <si>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</si>
  <si>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</si>
  <si>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</si>
  <si>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</si>
  <si>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</si>
  <si>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</si>
  <si>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</si>
  <si>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</si>
  <si>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</si>
  <si>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</si>
  <si>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</si>
  <si>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</si>
  <si>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</si>
  <si>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</si>
  <si>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</si>
  <si>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</si>
  <si>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</si>
  <si>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</si>
  <si>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</si>
  <si>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</si>
  <si>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</si>
  <si>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</si>
  <si>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</si>
  <si>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</si>
  <si>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</si>
  <si>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</si>
  <si>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</si>
  <si>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</si>
  <si>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</si>
  <si>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</si>
  <si>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</si>
  <si>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</si>
  <si>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</si>
  <si>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</si>
  <si>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</si>
  <si>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</si>
  <si>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</si>
  <si>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</si>
  <si>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</si>
  <si>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</si>
  <si>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</si>
  <si>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</si>
  <si>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</si>
  <si>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</si>
  <si>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</si>
  <si>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</si>
  <si>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</si>
  <si>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</si>
  <si>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</si>
  <si>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</si>
  <si>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</si>
  <si>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</si>
  <si>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</si>
  <si>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</si>
  <si>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</si>
  <si>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</si>
  <si>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</si>
  <si>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</si>
  <si>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</si>
  <si>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</si>
  <si>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</si>
  <si>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</si>
  <si>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</si>
  <si>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</si>
  <si>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</si>
  <si>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</si>
  <si>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</si>
  <si>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</si>
  <si>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</si>
  <si>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</si>
  <si>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</si>
  <si>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</si>
  <si>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</si>
  <si>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</si>
  <si>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</si>
  <si>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</si>
  <si>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</si>
  <si>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</si>
  <si>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</si>
  <si>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</si>
  <si>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</si>
  <si>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</si>
  <si>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</si>
  <si>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</si>
  <si>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</si>
  <si>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</si>
  <si>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</si>
  <si>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</si>
  <si>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</si>
  <si>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</si>
  <si>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</si>
  <si>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</si>
  <si>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</si>
  <si>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</si>
  <si>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</si>
  <si>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</si>
  <si>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</si>
  <si>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</si>
  <si>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</si>
  <si>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</si>
  <si>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</si>
  <si>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</si>
  <si>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</si>
  <si>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</si>
  <si>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</si>
  <si>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</si>
  <si>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</si>
  <si>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</si>
  <si>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</si>
  <si>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</si>
  <si>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</si>
  <si>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</si>
  <si>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</si>
  <si>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</si>
  <si>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</si>
  <si>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</si>
  <si>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</si>
  <si>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</si>
  <si>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</si>
  <si>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</si>
  <si>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</si>
  <si>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</si>
  <si>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</si>
  <si>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</si>
  <si>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</si>
  <si>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</si>
  <si>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</si>
  <si>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</si>
  <si>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</si>
  <si>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</si>
  <si>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</si>
  <si>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</si>
  <si>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</si>
  <si>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</si>
  <si>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</si>
  <si>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</si>
  <si>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</si>
  <si>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</si>
  <si>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</si>
  <si>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</si>
  <si>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</si>
  <si>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</si>
  <si>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</si>
  <si>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</si>
  <si>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</si>
  <si>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</si>
  <si>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</si>
  <si>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</si>
  <si>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</si>
  <si>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</si>
  <si>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</si>
  <si>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</si>
  <si>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</si>
  <si>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</si>
  <si>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</si>
  <si>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</si>
  <si>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</si>
  <si>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</si>
  <si>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</si>
  <si>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</si>
  <si>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</si>
  <si>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</si>
  <si>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</si>
  <si>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</si>
  <si>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</si>
  <si>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</si>
  <si>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</si>
  <si>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</si>
  <si>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</si>
  <si>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</si>
  <si>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</si>
  <si>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</si>
  <si>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</si>
  <si>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</si>
  <si>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</si>
  <si>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</si>
  <si>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</si>
  <si>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</si>
  <si>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</si>
  <si>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</si>
  <si>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</si>
  <si>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</si>
  <si>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</si>
  <si>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</si>
  <si>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</si>
  <si>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</si>
  <si>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</si>
  <si>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</si>
  <si>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</si>
  <si>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</si>
  <si>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</si>
  <si>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</si>
  <si>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</si>
  <si>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</si>
  <si>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</si>
  <si>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</si>
  <si>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</si>
  <si>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</si>
  <si>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</si>
  <si>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</si>
  <si>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</si>
  <si>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</si>
  <si>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</si>
  <si>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</si>
  <si>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</si>
  <si>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</si>
  <si>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</si>
  <si>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</si>
  <si>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</si>
  <si>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</si>
  <si>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</si>
  <si>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</si>
  <si>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</si>
  <si>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</si>
  <si>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</si>
  <si>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</si>
  <si>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</si>
  <si>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</si>
  <si>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</si>
  <si>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</si>
  <si>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</si>
  <si>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</si>
  <si>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</si>
  <si>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</si>
  <si>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</si>
  <si>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</si>
  <si>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</si>
  <si>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</si>
  <si>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</si>
  <si>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</si>
  <si>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</si>
  <si>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</si>
  <si>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</si>
  <si>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</si>
  <si>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</si>
  <si>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</si>
  <si>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</si>
  <si>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</si>
  <si>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</si>
  <si>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</si>
  <si>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</si>
  <si>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</si>
  <si>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</si>
  <si>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</si>
  <si>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</si>
  <si>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</si>
  <si>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</si>
  <si>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</si>
  <si>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</si>
  <si>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</si>
  <si>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</si>
  <si>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</si>
  <si>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</si>
  <si>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</si>
  <si>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</si>
  <si>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</si>
  <si>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</si>
  <si>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</si>
  <si>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</si>
  <si>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</si>
  <si>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</si>
  <si>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</si>
  <si>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</si>
  <si>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</si>
  <si>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</si>
  <si>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</si>
  <si>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</si>
  <si>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</si>
  <si>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</si>
  <si>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</si>
  <si>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</si>
  <si>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</si>
  <si>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</si>
  <si>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</si>
  <si>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</si>
  <si>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</si>
  <si>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</si>
  <si>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</si>
  <si>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</si>
  <si>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</si>
  <si>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</si>
  <si>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</si>
  <si>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</si>
  <si>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</si>
  <si>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</si>
  <si>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</si>
  <si>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</si>
  <si>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</si>
  <si>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</si>
  <si>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</si>
  <si>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</si>
  <si>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</si>
  <si>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</si>
  <si>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</si>
  <si>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</si>
  <si>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</si>
  <si>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</si>
  <si>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</si>
  <si>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</si>
  <si>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</si>
  <si>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</si>
  <si>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</si>
  <si>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</si>
  <si>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</si>
  <si>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</si>
  <si>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</si>
  <si>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</si>
  <si>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</si>
  <si>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</si>
  <si>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</si>
  <si>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</si>
  <si>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</si>
  <si>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</si>
  <si>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</si>
  <si>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</si>
  <si>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</si>
  <si>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</si>
  <si>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</si>
  <si>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</si>
  <si>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</si>
  <si>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</si>
  <si>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</si>
  <si>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</si>
  <si>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</si>
  <si>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</si>
  <si>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</si>
  <si>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</si>
  <si>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</si>
  <si>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</si>
  <si>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</si>
  <si>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</si>
  <si>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</si>
  <si>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</si>
  <si>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</si>
  <si>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</si>
  <si>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</si>
  <si>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</si>
  <si>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</si>
  <si>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</si>
  <si>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</si>
  <si>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</si>
  <si>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</si>
  <si>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</si>
  <si>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</si>
  <si>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</si>
  <si>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</si>
  <si>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</si>
  <si>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</si>
  <si>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</si>
  <si>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</si>
  <si>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</si>
  <si>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</si>
  <si>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</si>
  <si>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</si>
  <si>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</si>
  <si>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</si>
  <si>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</si>
  <si>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</si>
  <si>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</si>
  <si>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</si>
  <si>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</si>
  <si>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</si>
  <si>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</si>
  <si>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</si>
  <si>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</si>
  <si>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</si>
  <si>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</si>
  <si>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</si>
  <si>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</si>
  <si>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</si>
  <si>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</si>
  <si>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</si>
  <si>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</si>
  <si>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</si>
  <si>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</si>
  <si>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</si>
  <si>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</si>
  <si>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</si>
  <si>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</si>
  <si>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</si>
  <si>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</si>
  <si>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</si>
  <si>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</si>
  <si>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</si>
  <si>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</si>
  <si>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</si>
  <si>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</si>
  <si>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</si>
  <si>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</si>
  <si>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</si>
  <si>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</si>
  <si>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</si>
  <si>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</si>
  <si>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</si>
  <si>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</si>
  <si>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</si>
  <si>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</si>
  <si>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</si>
  <si>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</si>
  <si>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</si>
  <si>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</si>
  <si>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</si>
  <si>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</si>
  <si>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</si>
  <si>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</si>
  <si>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</si>
  <si>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</si>
  <si>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</si>
  <si>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</si>
  <si>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</si>
  <si>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</si>
  <si>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</si>
  <si>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</si>
  <si>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</si>
  <si>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</si>
  <si>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</si>
  <si>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</si>
  <si>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</si>
  <si>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</si>
  <si>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</si>
  <si>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</si>
  <si>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</si>
  <si>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</si>
  <si>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</si>
  <si>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</si>
  <si>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</si>
  <si>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</si>
  <si>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</si>
  <si>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</si>
  <si>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</si>
  <si>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</si>
  <si>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</si>
  <si>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</si>
  <si>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</si>
  <si>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</si>
  <si>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</si>
  <si>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</si>
  <si>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</si>
  <si>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</si>
  <si>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</si>
  <si>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</si>
  <si>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</si>
  <si>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</si>
  <si>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</si>
  <si>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</si>
  <si>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</si>
  <si>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</si>
  <si>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</si>
  <si>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</si>
  <si>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</si>
  <si>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</si>
  <si>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</si>
  <si>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</si>
  <si>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</si>
  <si>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</si>
  <si>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</si>
  <si>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</si>
  <si>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</si>
  <si>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</si>
  <si>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</si>
  <si>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</si>
  <si>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</si>
  <si>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</si>
  <si>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</si>
  <si>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</si>
  <si>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</si>
  <si>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</si>
  <si>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</si>
  <si>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</si>
  <si>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</si>
  <si>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</si>
  <si>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</si>
  <si>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</si>
  <si>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</si>
  <si>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</si>
  <si>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</si>
  <si>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</si>
  <si>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</si>
  <si>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</si>
  <si>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</si>
  <si>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</si>
  <si>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</si>
  <si>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</si>
  <si>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</si>
  <si>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</si>
  <si>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</si>
  <si>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</si>
  <si>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</si>
  <si>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</si>
  <si>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</si>
  <si>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</si>
  <si>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</si>
  <si>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</si>
  <si>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</si>
  <si>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</si>
  <si>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</si>
  <si>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</si>
  <si>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</si>
  <si>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</si>
  <si>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</si>
  <si>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</si>
  <si>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</si>
  <si>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</si>
  <si>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</si>
  <si>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</si>
  <si>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</si>
  <si>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</si>
  <si>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</si>
  <si>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</si>
  <si>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</si>
  <si>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</si>
  <si>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</si>
  <si>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</si>
  <si>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</si>
  <si>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</si>
  <si>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</si>
  <si>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</si>
  <si>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</si>
  <si>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</si>
  <si>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</si>
  <si>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</si>
  <si>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</si>
  <si>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</si>
  <si>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</si>
  <si>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</si>
  <si>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</si>
  <si>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</si>
  <si>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</si>
  <si>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</si>
  <si>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</si>
  <si>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</si>
  <si>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</si>
  <si>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</si>
  <si>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</si>
  <si>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</si>
  <si>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</si>
  <si>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</si>
  <si>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</si>
  <si>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</si>
  <si>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</si>
  <si>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</si>
  <si>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</si>
  <si>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</si>
  <si>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</si>
  <si>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</si>
  <si>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</si>
  <si>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</si>
  <si>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</si>
  <si>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</si>
  <si>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</si>
  <si>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</si>
  <si>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</si>
  <si>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</si>
  <si>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</si>
  <si>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</si>
  <si>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</si>
  <si>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</si>
  <si>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</si>
  <si>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</si>
  <si>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</si>
  <si>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</si>
  <si>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</si>
  <si>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</si>
  <si>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</si>
  <si>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</si>
  <si>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</si>
  <si>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</si>
  <si>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</si>
  <si>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</si>
  <si>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</si>
  <si>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</si>
  <si>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</si>
  <si>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</si>
  <si>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</si>
  <si>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</si>
  <si>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</si>
  <si>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</si>
  <si>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</si>
  <si>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</si>
  <si>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</si>
  <si>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</si>
  <si>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</si>
  <si>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</si>
  <si>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</si>
  <si>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</si>
  <si>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</si>
  <si>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</si>
  <si>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</si>
  <si>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</si>
  <si>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</si>
  <si>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</si>
  <si>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</si>
  <si>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</si>
  <si>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</si>
  <si>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</si>
  <si>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</si>
  <si>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</si>
  <si>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</si>
  <si>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</si>
  <si>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</si>
  <si>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</si>
  <si>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</si>
  <si>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</si>
  <si>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</si>
  <si>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</si>
  <si>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</si>
  <si>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</si>
  <si>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</si>
  <si>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</si>
  <si>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</si>
  <si>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</si>
  <si>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</si>
  <si>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</si>
  <si>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</si>
  <si>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</si>
  <si>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</si>
  <si>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</si>
  <si>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</si>
  <si>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</si>
  <si>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</si>
  <si>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</si>
  <si>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</si>
  <si>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</si>
  <si>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</si>
  <si>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</si>
  <si>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</si>
  <si>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</si>
  <si>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</si>
  <si>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</si>
  <si>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</si>
  <si>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</si>
  <si>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</si>
  <si>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</si>
  <si>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</si>
  <si>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</si>
  <si>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</si>
  <si>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</si>
  <si>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</si>
  <si>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</si>
  <si>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</si>
  <si>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</si>
  <si>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</si>
  <si>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</si>
  <si>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</si>
  <si>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</si>
  <si>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</si>
  <si>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</si>
  <si>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</si>
  <si>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</si>
  <si>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</si>
  <si>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</si>
  <si>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</si>
  <si>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</si>
  <si>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</si>
  <si>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</si>
  <si>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</si>
  <si>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</si>
  <si>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</si>
  <si>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</si>
  <si>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</si>
  <si>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</si>
  <si>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</si>
  <si>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</si>
  <si>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</si>
  <si>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</si>
  <si>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</si>
  <si>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</si>
  <si>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</si>
  <si>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</si>
  <si>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</si>
  <si>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</si>
  <si>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</si>
  <si>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</si>
  <si>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</si>
  <si>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</si>
  <si>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</si>
  <si>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</si>
  <si>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</si>
  <si>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</si>
  <si>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</si>
  <si>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</si>
  <si>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</si>
  <si>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</si>
  <si>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</si>
  <si>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</si>
  <si>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</si>
  <si>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</si>
  <si>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</si>
  <si>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</si>
  <si>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</si>
  <si>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</si>
  <si>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</si>
  <si>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</si>
  <si>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</si>
  <si>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</si>
  <si>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</si>
  <si>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</si>
  <si>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</si>
  <si>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</si>
  <si>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</si>
  <si>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</si>
  <si>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</si>
  <si>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</si>
  <si>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</si>
  <si>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</si>
  <si>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</si>
  <si>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</si>
  <si>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</si>
  <si>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</si>
  <si>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</si>
  <si>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</si>
  <si>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</si>
  <si>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</si>
  <si>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</si>
  <si>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</si>
  <si>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</si>
  <si>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</si>
  <si>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</si>
  <si>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</si>
  <si>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</si>
  <si>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</si>
  <si>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</si>
  <si>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</si>
  <si>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</si>
  <si>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</si>
  <si>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</si>
  <si>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</si>
  <si>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</si>
  <si>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</si>
  <si>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</si>
  <si>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</si>
  <si>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</si>
  <si>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</si>
  <si>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</si>
  <si>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</si>
  <si>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</si>
  <si>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</si>
  <si>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</si>
  <si>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</si>
  <si>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</si>
  <si>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</si>
  <si>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</si>
  <si>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</si>
  <si>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</si>
  <si>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</si>
  <si>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</si>
  <si>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</si>
  <si>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</si>
  <si>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</si>
  <si>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</si>
  <si>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</si>
  <si>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</si>
  <si>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</si>
  <si>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</si>
  <si>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</si>
  <si>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</si>
  <si>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</si>
  <si>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</si>
  <si>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</si>
  <si>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</si>
  <si>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</si>
  <si>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</si>
  <si>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</si>
  <si>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</si>
  <si>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</si>
  <si>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</si>
  <si>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</si>
  <si>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</si>
  <si>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</si>
  <si>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</si>
  <si>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</si>
  <si>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</si>
  <si>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</si>
  <si>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</si>
  <si>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</si>
  <si>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</si>
  <si>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</si>
  <si>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</si>
  <si>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</si>
  <si>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</si>
  <si>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</si>
  <si>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</si>
  <si>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</si>
  <si>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</si>
  <si>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</si>
  <si>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</si>
  <si>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</si>
  <si>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</si>
  <si>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</si>
  <si>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</si>
  <si>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</si>
  <si>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</si>
  <si>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</si>
  <si>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</si>
  <si>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</si>
  <si>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</si>
  <si>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</si>
  <si>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</si>
  <si>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</si>
  <si>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</si>
  <si>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</si>
  <si>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</si>
  <si>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</si>
  <si>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</si>
  <si>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</si>
  <si>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</si>
  <si>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</si>
  <si>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</si>
  <si>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</si>
  <si>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</si>
  <si>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</si>
  <si>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</si>
  <si>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</si>
  <si>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</si>
  <si>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</si>
  <si>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</si>
  <si>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</si>
  <si>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</si>
  <si>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</si>
  <si>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</si>
  <si>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</si>
  <si>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</si>
  <si>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</si>
  <si>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</si>
  <si>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</si>
  <si>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</si>
  <si>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</si>
  <si>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</si>
  <si>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</si>
  <si>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</si>
  <si>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</si>
  <si>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</si>
  <si>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</si>
  <si>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</si>
  <si>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</si>
  <si>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</si>
  <si>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</si>
  <si>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</si>
  <si>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</si>
  <si>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</si>
  <si>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</si>
  <si>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</si>
  <si>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</si>
  <si>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</si>
  <si>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</si>
  <si>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</si>
  <si>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</si>
  <si>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</si>
  <si>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</si>
  <si>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</si>
  <si>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</si>
  <si>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</si>
  <si>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</si>
  <si>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</si>
  <si>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</si>
  <si>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</si>
  <si>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</si>
  <si>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</si>
  <si>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</si>
  <si>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</si>
  <si>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</si>
  <si>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</si>
  <si>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</si>
  <si>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</si>
  <si>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</si>
  <si>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</si>
  <si>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</si>
  <si>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</si>
  <si>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</si>
  <si>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</si>
  <si>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</si>
  <si>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</si>
  <si>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</si>
  <si>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</si>
  <si>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</si>
  <si>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</si>
  <si>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</si>
  <si>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</si>
  <si>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</si>
  <si>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</si>
  <si>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</si>
  <si>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</si>
  <si>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</si>
  <si>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</si>
  <si>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</si>
  <si>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</si>
  <si>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</si>
  <si>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</si>
  <si>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</si>
  <si>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</si>
  <si>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</si>
  <si>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</si>
  <si>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</si>
  <si>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</si>
  <si>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</si>
  <si>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</si>
  <si>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</si>
  <si>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</si>
  <si>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</si>
  <si>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</si>
  <si>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</si>
  <si>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</si>
  <si>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</si>
  <si>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</si>
  <si>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</si>
  <si>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</si>
  <si>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</si>
  <si>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</si>
  <si>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</si>
  <si>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</si>
  <si>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</si>
  <si>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</si>
  <si>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</si>
  <si>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</si>
  <si>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</si>
  <si>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</si>
  <si>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</si>
  <si>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</si>
  <si>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</si>
  <si>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</si>
  <si>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</si>
  <si>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</si>
  <si>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</si>
  <si>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</si>
  <si>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</si>
  <si>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</si>
  <si>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</si>
  <si>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</si>
  <si>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</si>
  <si>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</si>
  <si>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</si>
  <si>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</si>
  <si>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</si>
  <si>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</si>
  <si>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</si>
  <si>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</si>
  <si>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</si>
  <si>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</si>
  <si>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</si>
  <si>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</si>
  <si>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</si>
  <si>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</si>
  <si>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</si>
  <si>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</si>
  <si>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</si>
  <si>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</si>
  <si>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</si>
  <si>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</si>
  <si>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</si>
  <si>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</si>
  <si>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</si>
  <si>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</si>
  <si>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</si>
  <si>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</si>
  <si>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</si>
  <si>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</si>
  <si>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</si>
  <si>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</si>
  <si>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</si>
  <si>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</si>
  <si>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</si>
  <si>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</si>
  <si>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</si>
  <si>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</si>
  <si>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</si>
  <si>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</si>
  <si>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</si>
  <si>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</si>
  <si>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</si>
  <si>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</si>
  <si>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</si>
  <si>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</si>
  <si>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</si>
  <si>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</si>
  <si>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</si>
  <si>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</si>
  <si>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</si>
  <si>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</si>
  <si>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</si>
  <si>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</si>
  <si>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</si>
  <si>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</si>
  <si>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</si>
  <si>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</si>
  <si>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</si>
  <si>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</si>
  <si>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</si>
  <si>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</si>
  <si>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</si>
  <si>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</si>
  <si>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</si>
  <si>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</si>
  <si>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</si>
  <si>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</si>
  <si>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</si>
  <si>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</si>
  <si>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</si>
  <si>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</si>
  <si>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</si>
  <si>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</si>
  <si>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</si>
  <si>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</si>
  <si>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</si>
  <si>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</si>
  <si>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</si>
  <si>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</si>
  <si>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</si>
  <si>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</si>
  <si>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</si>
  <si>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</si>
  <si>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</si>
  <si>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</si>
  <si>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</si>
  <si>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</si>
  <si>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</si>
  <si>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</si>
  <si>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</si>
  <si>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</si>
  <si>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</si>
  <si>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</si>
  <si>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</si>
  <si>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</si>
  <si>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</si>
  <si>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</si>
  <si>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</si>
  <si>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</si>
  <si>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</si>
  <si>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</si>
  <si>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</si>
  <si>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</si>
  <si>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</si>
  <si>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</si>
  <si>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</si>
  <si>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</si>
  <si>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</si>
  <si>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</si>
  <si>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</si>
  <si>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</si>
  <si>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</si>
  <si>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</si>
  <si>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</si>
  <si>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</si>
  <si>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</si>
  <si>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</si>
  <si>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</si>
  <si>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</si>
  <si>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</si>
  <si>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</si>
  <si>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</si>
  <si>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</si>
  <si>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</si>
  <si>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</si>
  <si>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</si>
  <si>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</si>
  <si>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</si>
  <si>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</si>
  <si>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</si>
  <si>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</si>
  <si>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</si>
  <si>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</si>
  <si>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</si>
  <si>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</si>
  <si>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</si>
  <si>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</si>
  <si>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</si>
  <si>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</si>
  <si>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</si>
  <si>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</si>
  <si>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</si>
  <si>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</si>
  <si>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</si>
  <si>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</si>
  <si>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</si>
  <si>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</si>
  <si>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</si>
  <si>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</si>
  <si>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</si>
  <si>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</si>
  <si>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</si>
  <si>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</si>
  <si>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</si>
  <si>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</si>
  <si>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</si>
  <si>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</si>
  <si>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</si>
  <si>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</si>
  <si>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</si>
  <si>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</si>
  <si>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</si>
  <si>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</si>
  <si>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</si>
  <si>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</si>
  <si>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</si>
  <si>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</si>
  <si>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</si>
  <si>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</si>
  <si>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</si>
  <si>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</si>
  <si>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</si>
  <si>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</si>
  <si>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</si>
  <si>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</si>
  <si>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</si>
  <si>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</si>
  <si>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</si>
  <si>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</si>
  <si>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</si>
  <si>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</si>
  <si>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</si>
  <si>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</si>
  <si>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</si>
  <si>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</si>
  <si>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</si>
  <si>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</si>
  <si>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</si>
  <si>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</si>
  <si>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</si>
  <si>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</si>
  <si>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</si>
  <si>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</si>
  <si>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</si>
  <si>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</si>
  <si>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</si>
  <si>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</si>
  <si>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</si>
  <si>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</si>
  <si>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</si>
  <si>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</si>
  <si>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</si>
  <si>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</si>
  <si>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</si>
  <si>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</si>
  <si>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</si>
  <si>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</si>
  <si>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</si>
  <si>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</si>
  <si>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</si>
  <si>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</si>
  <si>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</si>
  <si>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</si>
  <si>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</si>
  <si>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</si>
  <si>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</si>
  <si>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</si>
  <si>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</si>
  <si>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</si>
  <si>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</si>
  <si>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</si>
  <si>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</si>
  <si>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</si>
  <si>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</si>
  <si>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</si>
  <si>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</si>
  <si>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</si>
  <si>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</si>
  <si>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</si>
  <si>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</si>
  <si>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</si>
  <si>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</si>
  <si>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</si>
  <si>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</si>
  <si>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</si>
  <si>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</si>
  <si>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</si>
  <si>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</si>
  <si>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</si>
  <si>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</si>
  <si>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</si>
  <si>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</si>
  <si>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</si>
  <si>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</si>
  <si>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</si>
  <si>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</si>
  <si>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</si>
  <si>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</si>
  <si>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</si>
  <si>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</si>
  <si>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</si>
  <si>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</si>
  <si>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</si>
  <si>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</si>
  <si>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</si>
  <si>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</si>
  <si>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</si>
  <si>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</si>
  <si>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</si>
  <si>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</si>
  <si>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</si>
  <si>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</si>
  <si>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</si>
  <si>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</si>
  <si>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</si>
  <si>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</si>
  <si>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</si>
  <si>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</si>
  <si>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</si>
  <si>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</si>
  <si>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</si>
  <si>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</si>
  <si>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</si>
  <si>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</si>
  <si>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</si>
  <si>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</si>
  <si>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</si>
  <si>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</si>
  <si>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</si>
  <si>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</si>
  <si>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</si>
  <si>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</si>
  <si>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</si>
  <si>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</si>
  <si>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</si>
  <si>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</si>
  <si>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</si>
  <si>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</si>
  <si>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</si>
  <si>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</si>
  <si>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</si>
  <si>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</si>
  <si>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</si>
  <si>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</si>
  <si>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</si>
  <si>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</si>
  <si>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</si>
  <si>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</si>
  <si>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</si>
  <si>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</si>
  <si>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</si>
  <si>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</si>
  <si>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</si>
  <si>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</si>
  <si>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</si>
  <si>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</si>
  <si>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</si>
  <si>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</si>
  <si>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</si>
  <si>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</si>
  <si>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</si>
  <si>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</si>
  <si>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</si>
  <si>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</si>
  <si>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</si>
  <si>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</si>
  <si>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</si>
  <si>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</si>
  <si>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</si>
  <si>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</si>
  <si>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</si>
  <si>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</si>
  <si>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</si>
  <si>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</si>
  <si>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</si>
  <si>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</si>
  <si>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</si>
  <si>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</si>
  <si>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</si>
  <si>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</si>
  <si>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</si>
  <si>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</si>
  <si>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</si>
  <si>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</si>
  <si>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</si>
  <si>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</si>
  <si>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</si>
  <si>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</si>
  <si>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</si>
  <si>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</si>
  <si>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</si>
  <si>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</si>
  <si>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</si>
  <si>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</si>
  <si>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</si>
  <si>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</si>
  <si>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</si>
  <si>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</si>
  <si>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</si>
  <si>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</si>
  <si>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</si>
  <si>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</si>
  <si>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</si>
  <si>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</si>
  <si>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</si>
  <si>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</si>
  <si>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</si>
  <si>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</si>
  <si>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</si>
  <si>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</si>
  <si>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</si>
  <si>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</si>
  <si>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</si>
  <si>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</si>
  <si>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</si>
  <si>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</si>
  <si>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</si>
  <si>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</si>
  <si>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</si>
  <si>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</si>
  <si>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</si>
  <si>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</si>
  <si>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</si>
  <si>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</si>
  <si>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</si>
  <si>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</si>
  <si>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</si>
  <si>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</si>
  <si>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</si>
  <si>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</si>
  <si>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</si>
  <si>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</si>
  <si>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</si>
  <si>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</si>
  <si>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</si>
  <si>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</si>
  <si>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</si>
  <si>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</si>
  <si>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</si>
  <si>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</si>
  <si>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</si>
  <si>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</si>
  <si>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</si>
  <si>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</si>
  <si>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</si>
  <si>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</si>
  <si>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</si>
  <si>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</si>
  <si>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</si>
  <si>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</si>
  <si>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</si>
  <si>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</si>
  <si>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</si>
  <si>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</si>
  <si>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</si>
  <si>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</si>
  <si>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</si>
  <si>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</si>
  <si>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</si>
  <si>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</si>
  <si>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</si>
  <si>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</si>
  <si>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</si>
  <si>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</si>
  <si>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</si>
  <si>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</si>
  <si>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</si>
  <si>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</si>
  <si>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</si>
  <si>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</si>
  <si>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</si>
  <si>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</si>
  <si>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</si>
  <si>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</si>
  <si>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</si>
  <si>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</si>
  <si>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</si>
  <si>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</si>
  <si>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</si>
  <si>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</si>
  <si>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</si>
  <si>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</si>
  <si>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</si>
  <si>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</si>
  <si>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</si>
  <si>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</si>
  <si>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</si>
  <si>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</si>
  <si>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</si>
  <si>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</si>
  <si>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</si>
  <si>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</si>
  <si>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</si>
  <si>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</si>
  <si>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</si>
  <si>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</si>
  <si>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</si>
  <si>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</si>
  <si>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</si>
  <si>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</si>
  <si>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</si>
  <si>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</si>
  <si>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</si>
  <si>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</si>
  <si>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</si>
  <si>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</si>
  <si>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</si>
  <si>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</si>
  <si>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</si>
  <si>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</si>
  <si>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</si>
  <si>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</si>
  <si>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</si>
  <si>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</si>
  <si>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</si>
  <si>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</si>
  <si>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</si>
  <si>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</si>
  <si>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</si>
  <si>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</si>
  <si>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</si>
  <si>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</si>
  <si>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</si>
  <si>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</si>
  <si>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</si>
  <si>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</si>
  <si>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</si>
  <si>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</si>
  <si>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</si>
  <si>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</si>
  <si>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</si>
  <si>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</si>
  <si>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</si>
  <si>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</si>
  <si>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</si>
  <si>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</si>
  <si>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</si>
  <si>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</si>
  <si>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</si>
  <si>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</si>
  <si>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</si>
  <si>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</si>
  <si>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</si>
  <si>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</si>
  <si>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</si>
  <si>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</si>
  <si>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</si>
  <si>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</si>
  <si>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</si>
  <si>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</si>
  <si>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</si>
  <si>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</si>
  <si>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</si>
  <si>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</si>
  <si>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</si>
  <si>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</si>
  <si>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</si>
  <si>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</si>
  <si>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</si>
  <si>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</si>
  <si>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</si>
  <si>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</si>
  <si>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</si>
  <si>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</si>
  <si>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</si>
  <si>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</si>
  <si>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</si>
  <si>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</si>
  <si>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</si>
  <si>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</si>
  <si>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</si>
  <si>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</si>
  <si>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</si>
  <si>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</si>
  <si>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</si>
  <si>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</si>
  <si>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</si>
  <si>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</si>
  <si>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</si>
  <si>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</si>
  <si>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</si>
  <si>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</si>
  <si>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</si>
  <si>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</si>
  <si>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</si>
  <si>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</si>
  <si>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</si>
  <si>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</si>
  <si>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</si>
  <si>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</si>
  <si>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</si>
  <si>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</si>
  <si>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</si>
  <si>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</si>
  <si>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</si>
  <si>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</si>
  <si>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</si>
  <si>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</si>
  <si>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</si>
  <si>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</si>
  <si>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</si>
  <si>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</si>
  <si>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</si>
  <si>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</si>
  <si>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</si>
  <si>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</si>
  <si>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</si>
  <si>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</si>
  <si>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</si>
  <si>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</si>
  <si>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</si>
  <si>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</si>
  <si>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</si>
  <si>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</si>
  <si>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</si>
  <si>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</si>
  <si>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</si>
  <si>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</si>
  <si>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</si>
  <si>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</si>
  <si>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</si>
  <si>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</si>
  <si>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</si>
  <si>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</si>
  <si>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</si>
  <si>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</si>
  <si>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</si>
  <si>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</si>
  <si>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</si>
  <si>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</si>
  <si>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</si>
  <si>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</si>
  <si>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</si>
  <si>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</si>
  <si>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</si>
  <si>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</si>
  <si>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</si>
  <si>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</si>
  <si>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</si>
  <si>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</si>
  <si>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</si>
  <si>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</si>
  <si>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</si>
  <si>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</si>
  <si>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</si>
  <si>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</si>
  <si>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</si>
  <si>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</si>
  <si>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</si>
  <si>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</si>
  <si>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</si>
  <si>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</si>
  <si>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</si>
  <si>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</si>
  <si>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</si>
  <si>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</si>
  <si>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</si>
  <si>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</si>
  <si>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</si>
  <si>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</si>
  <si>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</si>
  <si>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</si>
  <si>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</si>
  <si>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</si>
  <si>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</si>
  <si>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</si>
  <si>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</si>
  <si>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</si>
  <si>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</si>
  <si>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</si>
  <si>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</si>
  <si>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</si>
  <si>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</si>
  <si>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</si>
  <si>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</si>
  <si>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</si>
  <si>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</si>
  <si>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</si>
  <si>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</si>
  <si>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</si>
  <si>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</si>
  <si>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</si>
  <si>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</si>
  <si>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</si>
  <si>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</si>
  <si>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</si>
  <si>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</si>
  <si>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</si>
  <si>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</si>
  <si>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</si>
  <si>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</si>
  <si>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</si>
  <si>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</si>
  <si>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</si>
  <si>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</si>
  <si>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</si>
  <si>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</si>
  <si>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</si>
  <si>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</si>
  <si>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</si>
  <si>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</si>
  <si>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</si>
  <si>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</si>
  <si>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</si>
  <si>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</si>
  <si>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</si>
  <si>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</si>
  <si>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</si>
  <si>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</si>
  <si>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</si>
  <si>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</si>
  <si>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</si>
  <si>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</si>
  <si>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</si>
  <si>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</si>
  <si>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</si>
  <si>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</si>
  <si>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</si>
  <si>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</si>
  <si>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</si>
  <si>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</si>
  <si>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</si>
  <si>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</si>
  <si>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</si>
  <si>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</si>
  <si>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</si>
  <si>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</si>
  <si>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</si>
  <si>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</si>
  <si>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</si>
  <si>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</si>
  <si>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</si>
  <si>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</si>
  <si>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</si>
  <si>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</si>
  <si>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</si>
  <si>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</si>
  <si>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</si>
  <si>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</si>
  <si>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</si>
  <si>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</si>
  <si>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</si>
  <si>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</si>
  <si>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</si>
  <si>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</si>
  <si>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</si>
  <si>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</si>
  <si>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</si>
  <si>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</si>
  <si>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</si>
  <si>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</si>
  <si>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</si>
  <si>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</si>
  <si>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</si>
  <si>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</si>
  <si>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</si>
  <si>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</si>
  <si>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</si>
  <si>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</si>
  <si>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</si>
  <si>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</si>
  <si>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</si>
  <si>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</si>
  <si>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</si>
  <si>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</si>
  <si>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</si>
  <si>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</si>
  <si>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</si>
  <si>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</si>
  <si>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</si>
  <si>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</si>
  <si>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</si>
  <si>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</si>
  <si>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</si>
  <si>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</si>
  <si>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</si>
  <si>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</si>
  <si>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</si>
  <si>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</si>
  <si>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</si>
  <si>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</si>
  <si>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</si>
  <si>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</si>
  <si>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</si>
  <si>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</si>
  <si>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</si>
  <si>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</si>
  <si>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</si>
  <si>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</si>
  <si>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</si>
  <si>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</si>
  <si>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</si>
  <si>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</si>
  <si>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</si>
  <si>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</si>
  <si>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</si>
  <si>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</si>
  <si>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</si>
  <si>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</si>
  <si>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</si>
  <si>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</si>
  <si>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</si>
  <si>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</si>
  <si>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</si>
  <si>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</si>
  <si>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</si>
  <si>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</si>
  <si>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</si>
  <si>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</si>
  <si>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</si>
  <si>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</si>
  <si>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</si>
  <si>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</si>
  <si>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</si>
  <si>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</si>
  <si>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</si>
  <si>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</si>
  <si>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</si>
  <si>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</si>
  <si>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</si>
  <si>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</si>
  <si>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</si>
  <si>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</si>
  <si>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</si>
  <si>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</si>
  <si>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</si>
  <si>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</si>
  <si>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</si>
  <si>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</si>
  <si>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</si>
  <si>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</si>
  <si>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</si>
  <si>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</si>
  <si>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</si>
  <si>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</si>
  <si>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</si>
  <si>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</si>
  <si>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</si>
  <si>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</si>
  <si>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</si>
  <si>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</si>
  <si>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</si>
  <si>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</si>
  <si>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</si>
  <si>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</si>
  <si>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</si>
  <si>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</si>
  <si>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</si>
  <si>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</si>
  <si>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</si>
  <si>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</si>
  <si>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</si>
  <si>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</si>
  <si>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</si>
  <si>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</si>
  <si>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</si>
  <si>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</si>
  <si>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</si>
  <si>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</si>
  <si>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</si>
  <si>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</si>
  <si>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</si>
  <si>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</si>
  <si>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</si>
  <si>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</si>
  <si>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</si>
  <si>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</si>
  <si>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</si>
  <si>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</si>
  <si>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</si>
  <si>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</si>
  <si>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</si>
  <si>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</si>
  <si>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</si>
  <si>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</si>
  <si>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</si>
  <si>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</si>
  <si>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</si>
  <si>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</si>
  <si>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</si>
  <si>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</si>
  <si>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</si>
  <si>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</si>
  <si>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</si>
  <si>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</si>
  <si>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</si>
  <si>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</si>
  <si>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</si>
  <si>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</si>
  <si>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</si>
  <si>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</si>
  <si>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</si>
  <si>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</si>
  <si>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</si>
  <si>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</si>
  <si>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</si>
  <si>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</si>
  <si>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</si>
  <si>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</si>
  <si>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</si>
  <si>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</si>
  <si>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</si>
  <si>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</si>
  <si>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</si>
  <si>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</si>
  <si>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</si>
  <si>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</si>
  <si>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</si>
  <si>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</si>
  <si>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</si>
  <si>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</si>
  <si>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</si>
  <si>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</si>
  <si>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</si>
  <si>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</si>
  <si>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</si>
  <si>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</si>
  <si>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</si>
  <si>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</si>
  <si>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</si>
  <si>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</si>
  <si>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</si>
  <si>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</si>
  <si>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</si>
  <si>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</si>
  <si>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</si>
  <si>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</si>
  <si>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</si>
  <si>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</si>
  <si>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</si>
  <si>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</si>
  <si>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</si>
  <si>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</si>
  <si>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</si>
  <si>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</si>
  <si>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</si>
  <si>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</si>
  <si>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</si>
  <si>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</si>
  <si>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</si>
  <si>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</si>
  <si>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</si>
  <si>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</si>
  <si>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</si>
  <si>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</si>
  <si>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</si>
  <si>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</si>
  <si>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</si>
  <si>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</si>
  <si>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</si>
  <si>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</si>
  <si>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</si>
  <si>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</si>
  <si>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</si>
  <si>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</si>
  <si>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</si>
  <si>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</si>
  <si>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</si>
  <si>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</si>
  <si>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</si>
  <si>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</si>
  <si>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</si>
  <si>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</si>
  <si>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</si>
  <si>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</si>
  <si>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</si>
  <si>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</si>
  <si>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</si>
  <si>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</si>
  <si>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</si>
  <si>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</si>
  <si>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</si>
  <si>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</si>
  <si>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</si>
  <si>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</si>
  <si>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</si>
  <si>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</si>
  <si>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</si>
  <si>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</si>
  <si>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</si>
  <si>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</si>
  <si>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</si>
  <si>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</si>
  <si>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</si>
  <si>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</si>
  <si>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</si>
  <si>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</si>
  <si>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</si>
  <si>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</si>
  <si>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</si>
  <si>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</si>
  <si>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</si>
  <si>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</si>
  <si>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</si>
  <si>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</si>
  <si>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</si>
  <si>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</si>
  <si>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</si>
  <si>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</si>
  <si>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</si>
  <si>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</si>
  <si>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</si>
  <si>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</si>
  <si>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</si>
  <si>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</si>
  <si>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</si>
  <si>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</si>
  <si>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</si>
  <si>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</si>
  <si>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</si>
  <si>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</si>
  <si>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</si>
  <si>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</si>
  <si>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</si>
  <si>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</si>
  <si>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</si>
  <si>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</si>
  <si>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</si>
  <si>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</si>
  <si>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</si>
  <si>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</si>
  <si>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</si>
  <si>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</si>
  <si>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</si>
  <si>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</si>
  <si>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</si>
  <si>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</si>
  <si>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</si>
  <si>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</si>
  <si>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</si>
  <si>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</si>
  <si>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</si>
  <si>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</si>
  <si>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</si>
  <si>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</si>
  <si>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</si>
  <si>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</si>
  <si>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</si>
  <si>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</si>
  <si>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</si>
  <si>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</si>
  <si>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</si>
  <si>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</si>
  <si>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</si>
  <si>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</si>
  <si>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</si>
  <si>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</si>
  <si>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</si>
  <si>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</si>
  <si>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</si>
  <si>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</si>
  <si>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</si>
  <si>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</si>
  <si>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</si>
  <si>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</si>
  <si>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</si>
  <si>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</si>
  <si>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</si>
  <si>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</si>
  <si>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</si>
  <si>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</si>
  <si>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</si>
  <si>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</si>
  <si>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</si>
  <si>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</si>
  <si>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</si>
  <si>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</si>
  <si>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</si>
  <si>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</si>
  <si>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</si>
  <si>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</si>
  <si>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</si>
  <si>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</si>
  <si>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</si>
  <si>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</si>
  <si>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</si>
  <si>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</si>
  <si>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</si>
  <si>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</si>
  <si>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</si>
  <si>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</si>
  <si>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</si>
  <si>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</si>
  <si>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</si>
  <si>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</si>
  <si>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</si>
  <si>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</si>
  <si>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</si>
  <si>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</si>
  <si>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</si>
  <si>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</si>
  <si>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</si>
  <si>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</si>
  <si>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</si>
  <si>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</si>
  <si>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</si>
  <si>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</si>
  <si>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</si>
  <si>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</si>
  <si>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</si>
  <si>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</si>
  <si>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</si>
  <si>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</si>
  <si>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</si>
  <si>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</si>
  <si>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</si>
  <si>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</si>
  <si>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</si>
  <si>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</si>
  <si>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</si>
  <si>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</si>
  <si>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</si>
  <si>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</si>
  <si>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</si>
  <si>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</si>
  <si>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</si>
  <si>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</si>
  <si>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</si>
  <si>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</si>
  <si>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</si>
  <si>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</si>
  <si>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</si>
  <si>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</si>
  <si>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</si>
  <si>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</si>
  <si>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</si>
  <si>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</si>
  <si>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</si>
  <si>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</si>
  <si>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</si>
  <si>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</si>
  <si>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</si>
  <si>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</si>
  <si>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</si>
  <si>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</si>
  <si>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</si>
  <si>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</si>
  <si>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</si>
  <si>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</si>
  <si>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</si>
  <si>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</si>
  <si>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</si>
  <si>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</si>
  <si>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</si>
  <si>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</si>
  <si>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</si>
  <si>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</si>
  <si>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</si>
  <si>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</si>
  <si>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</si>
  <si>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</si>
  <si>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</si>
  <si>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</si>
  <si>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</si>
  <si>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</si>
  <si>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</si>
  <si>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</si>
  <si>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</si>
  <si>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</si>
  <si>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</si>
  <si>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</si>
  <si>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</si>
  <si>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</si>
  <si>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</si>
  <si>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</si>
  <si>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</si>
  <si>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</si>
  <si>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</si>
  <si>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</si>
  <si>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</si>
  <si>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</si>
  <si>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</si>
  <si>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</si>
  <si>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</si>
  <si>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</si>
  <si>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</si>
  <si>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</si>
  <si>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</si>
  <si>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</si>
  <si>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</si>
  <si>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</si>
  <si>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</si>
  <si>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</si>
  <si>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</si>
  <si>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</si>
  <si>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</si>
  <si>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</si>
  <si>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</si>
  <si>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</si>
  <si>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</si>
  <si>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</si>
  <si>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</si>
  <si>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</si>
  <si>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</si>
  <si>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</si>
  <si>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</si>
  <si>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</si>
  <si>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</si>
  <si>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</si>
  <si>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</si>
  <si>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</si>
  <si>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</si>
  <si>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</si>
  <si>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</si>
  <si>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</si>
  <si>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</si>
  <si>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</si>
  <si>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</si>
  <si>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</si>
  <si>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</si>
  <si>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</si>
  <si>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</si>
  <si>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</si>
  <si>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</si>
  <si>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</si>
  <si>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</si>
  <si>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</si>
  <si>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</si>
  <si>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</si>
  <si>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</si>
  <si>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</si>
  <si>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</si>
  <si>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</si>
  <si>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</si>
  <si>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</si>
  <si>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</si>
  <si>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</si>
  <si>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</si>
  <si>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</si>
  <si>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</si>
  <si>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</si>
  <si>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</si>
  <si>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</si>
  <si>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</si>
  <si>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</si>
  <si>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</si>
  <si>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</si>
  <si>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</si>
  <si>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</si>
  <si>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</si>
  <si>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</si>
  <si>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</si>
  <si>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</si>
  <si>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</si>
  <si>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</si>
  <si>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</si>
  <si>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</si>
  <si>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</si>
  <si>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</si>
  <si>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</si>
  <si>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</si>
  <si>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</si>
  <si>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</si>
  <si>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</si>
  <si>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</si>
  <si>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</si>
  <si>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</si>
  <si>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</si>
  <si>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</si>
  <si>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</si>
  <si>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</si>
  <si>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</si>
  <si>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</si>
  <si>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</si>
  <si>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</si>
  <si>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</si>
  <si>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</si>
  <si>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</si>
  <si>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</si>
  <si>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</si>
  <si>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</si>
  <si>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</si>
  <si>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</si>
  <si>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</si>
  <si>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</si>
  <si>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</si>
  <si>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</si>
  <si>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</si>
  <si>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</si>
  <si>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</si>
  <si>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</si>
  <si>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</si>
  <si>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</si>
  <si>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</si>
  <si>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</si>
  <si>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</si>
  <si>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</si>
  <si>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</si>
  <si>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</si>
  <si>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</si>
  <si>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</si>
  <si>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</si>
  <si>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</si>
  <si>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</si>
  <si>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</si>
  <si>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</si>
  <si>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</si>
  <si>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</si>
  <si>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</si>
  <si>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</si>
  <si>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</si>
  <si>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</si>
  <si>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</si>
  <si>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</si>
  <si>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</si>
  <si>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</si>
  <si>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</si>
  <si>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</si>
  <si>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</si>
  <si>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</si>
  <si>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</si>
  <si>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</si>
  <si>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</si>
  <si>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</si>
  <si>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</si>
  <si>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</si>
  <si>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</si>
  <si>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</si>
  <si>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</si>
  <si>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</si>
  <si>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</si>
  <si>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</si>
  <si>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</si>
  <si>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</si>
  <si>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</si>
  <si>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</si>
  <si>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</si>
  <si>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</si>
  <si>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</si>
  <si>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</si>
  <si>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</si>
  <si>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</si>
  <si>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</si>
  <si>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</si>
  <si>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</si>
  <si>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</si>
  <si>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</si>
  <si>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</si>
  <si>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</si>
  <si>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</si>
  <si>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</si>
  <si>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</si>
  <si>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</si>
  <si>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</si>
  <si>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</si>
  <si>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</si>
  <si>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</si>
  <si>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</si>
  <si>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</si>
  <si>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</si>
  <si>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</si>
  <si>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</si>
  <si>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</si>
  <si>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</si>
  <si>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</si>
  <si>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</si>
  <si>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</si>
  <si>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</si>
  <si>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</si>
  <si>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</si>
  <si>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</si>
  <si>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</si>
  <si>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</si>
  <si>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</si>
  <si>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</si>
  <si>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</si>
  <si>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</si>
  <si>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</si>
  <si>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</si>
  <si>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</si>
  <si>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</si>
  <si>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</si>
  <si>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</si>
  <si>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</si>
  <si>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</si>
  <si>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</si>
  <si>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</si>
  <si>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</si>
  <si>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</si>
  <si>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</si>
  <si>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</si>
  <si>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</si>
  <si>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</si>
  <si>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</si>
  <si>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</si>
  <si>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</si>
  <si>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</si>
  <si>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</si>
  <si>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</si>
  <si>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</si>
  <si>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</si>
  <si>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</si>
  <si>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</si>
  <si>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</si>
  <si>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</si>
  <si>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</si>
  <si>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</si>
  <si>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</si>
  <si>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</si>
  <si>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</si>
  <si>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</si>
  <si>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</si>
  <si>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</si>
  <si>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</si>
  <si>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</si>
  <si>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</si>
  <si>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</si>
  <si>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</si>
  <si>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</si>
  <si>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</si>
  <si>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</si>
  <si>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</si>
  <si>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</si>
  <si>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</si>
  <si>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</si>
  <si>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</si>
  <si>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</si>
  <si>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</si>
  <si>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</si>
  <si>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</si>
  <si>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</si>
  <si>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</si>
  <si>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</si>
  <si>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</si>
  <si>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</si>
  <si>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</si>
  <si>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</si>
  <si>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</si>
  <si>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</si>
  <si>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</si>
  <si>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</si>
  <si>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</si>
  <si>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</si>
  <si>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</si>
  <si>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</si>
  <si>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</si>
  <si>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</si>
  <si>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</si>
  <si>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</si>
  <si>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</si>
  <si>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</si>
  <si>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</si>
  <si>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</si>
  <si>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</si>
  <si>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</si>
  <si>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</si>
  <si>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</si>
  <si>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</si>
  <si>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</si>
  <si>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</si>
  <si>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</si>
  <si>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</si>
  <si>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</si>
  <si>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</si>
  <si>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</si>
  <si>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</si>
  <si>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</si>
  <si>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</si>
  <si>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</si>
  <si>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</si>
  <si>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</si>
  <si>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</si>
  <si>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</si>
  <si>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</si>
  <si>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</si>
  <si>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</si>
  <si>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</si>
  <si>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</si>
  <si>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</si>
  <si>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</si>
  <si>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</si>
  <si>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</si>
  <si>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</si>
  <si>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</si>
  <si>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</si>
  <si>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</si>
  <si>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</si>
  <si>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</si>
  <si>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</si>
  <si>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</si>
  <si>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</si>
  <si>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</si>
  <si>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</si>
  <si>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</si>
  <si>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</si>
  <si>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</si>
  <si>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</si>
  <si>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</si>
  <si>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</si>
  <si>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</si>
  <si>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</si>
  <si>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</si>
  <si>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</si>
  <si>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</si>
  <si>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</si>
  <si>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</si>
  <si>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</si>
  <si>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</si>
  <si>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</si>
  <si>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</si>
  <si>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</si>
  <si>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</si>
  <si>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</si>
  <si>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</si>
  <si>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</si>
  <si>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</si>
  <si>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</si>
  <si>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</si>
  <si>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</si>
  <si>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</si>
  <si>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</si>
  <si>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</si>
  <si>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</si>
  <si>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</si>
  <si>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</si>
  <si>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</si>
  <si>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</si>
  <si>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</si>
  <si>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</si>
  <si>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</si>
  <si>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</si>
  <si>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</si>
  <si>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</si>
  <si>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</si>
  <si>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</si>
  <si>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</si>
  <si>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</si>
  <si>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</si>
  <si>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</si>
  <si>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</si>
  <si>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</si>
  <si>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</si>
  <si>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</si>
  <si>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</si>
  <si>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</si>
  <si>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</si>
  <si>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</si>
  <si>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</si>
  <si>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</si>
  <si>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</si>
  <si>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</si>
  <si>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</si>
  <si>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</si>
  <si>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</si>
  <si>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</si>
  <si>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</si>
  <si>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</si>
  <si>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</si>
  <si>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</si>
  <si>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</si>
  <si>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</si>
  <si>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</si>
  <si>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</si>
  <si>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</si>
  <si>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</si>
  <si>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</si>
  <si>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</si>
  <si>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</si>
  <si>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</si>
  <si>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</si>
  <si>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</si>
  <si>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</si>
  <si>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</si>
  <si>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</si>
  <si>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</si>
  <si>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</si>
  <si>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</si>
  <si>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</si>
  <si>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</si>
  <si>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</si>
  <si>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</si>
  <si>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</si>
  <si>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</si>
  <si>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</si>
  <si>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</si>
  <si>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</si>
  <si>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</si>
  <si>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</si>
  <si>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</si>
  <si>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</si>
  <si>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</si>
  <si>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</si>
  <si>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</si>
  <si>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</si>
  <si>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</si>
  <si>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</si>
  <si>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</si>
  <si>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</si>
  <si>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</si>
  <si>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</si>
  <si>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</si>
  <si>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</si>
  <si>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</si>
  <si>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</si>
  <si>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</si>
  <si>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</si>
  <si>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</si>
  <si>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</si>
  <si>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</si>
  <si>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</si>
  <si>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</si>
  <si>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</si>
  <si>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</si>
  <si>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</si>
  <si>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</si>
  <si>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</si>
  <si>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</si>
  <si>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</si>
  <si>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</si>
  <si>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</si>
  <si>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</si>
  <si>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</si>
  <si>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</si>
  <si>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</si>
  <si>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</si>
  <si>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</si>
  <si>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</si>
  <si>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</si>
  <si>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</si>
  <si>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</si>
  <si>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</si>
  <si>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</si>
  <si>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</si>
  <si>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</si>
  <si>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</si>
  <si>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</si>
  <si>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</si>
  <si>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</si>
  <si>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</si>
  <si>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</si>
  <si>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</si>
  <si>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</si>
  <si>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</si>
  <si>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</si>
  <si>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</si>
  <si>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</si>
  <si>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</si>
  <si>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</si>
  <si>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</si>
  <si>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</si>
  <si>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</si>
  <si>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</si>
  <si>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</si>
  <si>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</si>
  <si>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</si>
  <si>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</si>
  <si>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</si>
  <si>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</si>
  <si>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</si>
  <si>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</si>
  <si>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</si>
  <si>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</si>
  <si>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</si>
  <si>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</si>
  <si>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</si>
  <si>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</si>
  <si>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</si>
  <si>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</si>
  <si>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</si>
  <si>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</si>
  <si>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</si>
  <si>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</si>
  <si>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</si>
  <si>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</si>
  <si>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</si>
  <si>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</si>
  <si>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</si>
  <si>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</si>
  <si>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</si>
  <si>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</si>
  <si>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</si>
  <si>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</si>
  <si>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</si>
  <si>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</si>
  <si>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</si>
  <si>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</si>
  <si>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</si>
  <si>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</si>
  <si>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</si>
  <si>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</si>
  <si>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</si>
  <si>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</si>
  <si>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</si>
  <si>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</si>
  <si>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</si>
  <si>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</si>
  <si>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</si>
  <si>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</si>
  <si>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</si>
  <si>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</si>
  <si>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</si>
  <si>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</si>
  <si>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</si>
  <si>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</si>
  <si>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</si>
  <si>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</si>
  <si>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</si>
  <si>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</si>
  <si>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</si>
  <si>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</si>
  <si>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</si>
  <si>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</si>
  <si>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</si>
  <si>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</si>
  <si>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</si>
  <si>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</si>
  <si>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</si>
  <si>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</si>
  <si>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</si>
  <si>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</si>
  <si>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</si>
  <si>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</si>
  <si>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</si>
  <si>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</si>
  <si>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</si>
  <si>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</si>
  <si>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</si>
  <si>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</si>
  <si>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</si>
  <si>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</si>
  <si>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</si>
  <si>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</si>
  <si>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</si>
  <si>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</si>
  <si>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</si>
  <si>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</si>
  <si>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</si>
  <si>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</si>
  <si>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</si>
  <si>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</si>
  <si>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</si>
  <si>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</si>
  <si>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</si>
  <si>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</si>
  <si>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</si>
  <si>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</si>
  <si>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</si>
  <si>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</si>
  <si>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</si>
  <si>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</si>
  <si>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</si>
  <si>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</si>
  <si>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</si>
  <si>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</si>
  <si>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</si>
  <si>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</si>
  <si>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</si>
  <si>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</si>
  <si>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</si>
  <si>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</si>
  <si>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</si>
  <si>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</si>
  <si>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</si>
  <si>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</si>
  <si>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</si>
  <si>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</si>
  <si>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</si>
  <si>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</si>
  <si>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</si>
  <si>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</si>
  <si>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</si>
  <si>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</si>
  <si>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</si>
  <si>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</si>
  <si>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</si>
  <si>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</si>
  <si>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</si>
  <si>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</si>
  <si>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</si>
  <si>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</si>
  <si>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</si>
  <si>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</si>
  <si>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</si>
  <si>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</si>
  <si>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</si>
  <si>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</si>
  <si>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</si>
  <si>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</si>
  <si>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</si>
  <si>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</si>
  <si>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</si>
  <si>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</si>
  <si>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</si>
  <si>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</si>
  <si>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</si>
  <si>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</si>
  <si>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</si>
  <si>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</si>
  <si>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</si>
  <si>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</si>
  <si>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</si>
  <si>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</si>
  <si>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</si>
  <si>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</si>
  <si>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</si>
  <si>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</si>
  <si>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</si>
  <si>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</si>
  <si>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</si>
  <si>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</si>
  <si>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</si>
  <si>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</si>
  <si>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</si>
  <si>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</si>
  <si>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</si>
  <si>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</si>
  <si>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</si>
  <si>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</si>
  <si>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</si>
  <si>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</si>
  <si>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</si>
  <si>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</si>
  <si>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</si>
  <si>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</si>
  <si>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</si>
  <si>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</si>
  <si>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</si>
  <si>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</si>
  <si>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</si>
  <si>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</si>
  <si>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</si>
  <si>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</si>
  <si>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</si>
  <si>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</si>
  <si>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</si>
  <si>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</si>
  <si>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</si>
  <si>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</si>
  <si>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</si>
  <si>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</si>
  <si>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</si>
  <si>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</si>
  <si>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</si>
  <si>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</si>
  <si>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</si>
  <si>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</si>
  <si>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</si>
  <si>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</si>
  <si>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</si>
  <si>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</si>
  <si>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</si>
  <si>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</si>
  <si>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</si>
  <si>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</si>
  <si>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</si>
  <si>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</si>
  <si>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</si>
  <si>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</si>
  <si>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</si>
  <si>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</si>
  <si>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</si>
  <si>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</si>
  <si>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</si>
  <si>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</si>
  <si>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</si>
  <si>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</si>
  <si>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</si>
  <si>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</si>
  <si>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</si>
  <si>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</si>
  <si>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</si>
  <si>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</si>
  <si>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</si>
  <si>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</si>
  <si>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</si>
  <si>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</si>
  <si>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</si>
  <si>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</si>
  <si>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</si>
  <si>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</si>
  <si>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</si>
  <si>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</si>
  <si>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</si>
  <si>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</si>
  <si>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</si>
  <si>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</si>
  <si>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</si>
  <si>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</si>
  <si>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</si>
  <si>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</si>
  <si>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</si>
  <si>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</si>
  <si>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</si>
  <si>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</si>
  <si>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</si>
  <si>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</si>
  <si>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</si>
  <si>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</si>
  <si>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</si>
  <si>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</si>
  <si>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</si>
  <si>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</si>
  <si>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</si>
  <si>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</si>
  <si>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</si>
  <si>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</si>
  <si>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</si>
  <si>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</si>
  <si>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</si>
  <si>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</si>
  <si>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</si>
  <si>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</si>
  <si>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</si>
  <si>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</si>
  <si>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</si>
  <si>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</si>
  <si>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</si>
  <si>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</si>
  <si>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</si>
  <si>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</si>
  <si>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</si>
  <si>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</si>
  <si>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</si>
  <si>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</si>
  <si>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</si>
  <si>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</si>
  <si>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</si>
  <si>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</si>
  <si>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</si>
  <si>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</si>
  <si>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</si>
  <si>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</si>
  <si>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</si>
  <si>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</si>
  <si>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</si>
  <si>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</si>
  <si>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</si>
  <si>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</si>
  <si>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</si>
  <si>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</si>
  <si>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</si>
  <si>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</si>
  <si>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</si>
  <si>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</si>
  <si>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</si>
  <si>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</si>
  <si>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</si>
  <si>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</si>
  <si>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</si>
  <si>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</si>
  <si>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</si>
  <si>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</si>
  <si>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</si>
  <si>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</si>
  <si>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</si>
  <si>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</si>
  <si>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</si>
  <si>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</si>
  <si>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</si>
  <si>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</si>
  <si>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</si>
  <si>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</si>
  <si>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</si>
  <si>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</si>
  <si>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</si>
  <si>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</si>
  <si>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</si>
  <si>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</si>
  <si>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</si>
  <si>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</si>
  <si>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</si>
  <si>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</si>
  <si>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</si>
  <si>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</si>
  <si>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</si>
  <si>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</si>
  <si>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</si>
  <si>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</si>
  <si>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</si>
  <si>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</si>
  <si>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</si>
  <si>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</si>
  <si>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</si>
  <si>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</si>
  <si>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</si>
  <si>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</si>
  <si>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</si>
  <si>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</si>
  <si>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</si>
  <si>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</si>
  <si>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</si>
  <si>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</si>
  <si>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</si>
  <si>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</si>
  <si>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</si>
  <si>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</si>
  <si>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</si>
  <si>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</si>
  <si>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</si>
  <si>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</si>
  <si>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</si>
  <si>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</si>
  <si>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</si>
  <si>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</si>
  <si>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</si>
  <si>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</si>
  <si>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</si>
  <si>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</si>
  <si>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</si>
  <si>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</si>
  <si>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</si>
  <si>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</si>
  <si>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</si>
  <si>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</si>
  <si>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</si>
  <si>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</si>
  <si>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</si>
  <si>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</si>
  <si>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</si>
  <si>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</si>
  <si>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</si>
  <si>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</si>
  <si>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</si>
  <si>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</si>
  <si>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</si>
  <si>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</si>
  <si>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</si>
  <si>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</si>
  <si>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</si>
  <si>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</si>
  <si>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</si>
  <si>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</si>
  <si>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</si>
  <si>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</si>
  <si>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</si>
  <si>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</si>
  <si>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</si>
  <si>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</si>
  <si>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</si>
  <si>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</si>
  <si>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</si>
  <si>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</si>
  <si>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</si>
  <si>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</si>
  <si>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</si>
  <si>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</si>
  <si>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</si>
  <si>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</si>
  <si>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</si>
  <si>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</si>
  <si>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</si>
  <si>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</si>
  <si>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</si>
  <si>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</si>
  <si>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</si>
  <si>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</si>
  <si>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</si>
  <si>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</si>
  <si>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</si>
  <si>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</si>
  <si>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</si>
  <si>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</si>
  <si>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</si>
  <si>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</si>
  <si>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</si>
  <si>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</si>
  <si>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</si>
  <si>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</si>
  <si>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</si>
  <si>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</si>
  <si>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</si>
  <si>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</si>
  <si>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</si>
  <si>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</si>
  <si>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</si>
  <si>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</si>
  <si>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</si>
  <si>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</si>
  <si>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</si>
  <si>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</si>
  <si>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</si>
  <si>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</si>
  <si>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</si>
  <si>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</si>
  <si>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</si>
  <si>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</si>
  <si>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</si>
  <si>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</si>
  <si>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</si>
  <si>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</si>
  <si>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</si>
  <si>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</si>
  <si>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</si>
  <si>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</si>
  <si>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</si>
  <si>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</si>
  <si>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</si>
  <si>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</si>
  <si>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</si>
  <si>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</si>
  <si>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</si>
  <si>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</si>
  <si>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</si>
  <si>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</si>
  <si>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</si>
  <si>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</si>
  <si>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</si>
  <si>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</si>
  <si>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</si>
  <si>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</si>
  <si>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</si>
  <si>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</si>
  <si>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</si>
  <si>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</si>
  <si>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</si>
  <si>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</si>
  <si>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</si>
  <si>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</si>
  <si>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</si>
  <si>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</si>
  <si>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</si>
  <si>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</si>
  <si>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</si>
  <si>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</si>
  <si>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</si>
  <si>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</si>
  <si>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</si>
  <si>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</si>
  <si>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</si>
  <si>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</si>
  <si>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</si>
  <si>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</si>
  <si>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</si>
  <si>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</si>
  <si>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</si>
  <si>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</si>
  <si>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</si>
  <si>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</si>
  <si>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</si>
  <si>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</si>
  <si>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</si>
  <si>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</si>
  <si>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</si>
  <si>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</si>
  <si>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</si>
  <si>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</si>
  <si>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</si>
  <si>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</si>
  <si>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</si>
  <si>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</si>
  <si>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</si>
  <si>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</si>
  <si>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</si>
  <si>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</si>
  <si>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</si>
  <si>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</si>
  <si>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</si>
  <si>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</si>
  <si>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</si>
  <si>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</si>
  <si>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</si>
  <si>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</si>
  <si>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</si>
  <si>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</si>
  <si>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</si>
  <si>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</si>
  <si>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</si>
  <si>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</si>
  <si>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</si>
  <si>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</si>
  <si>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</si>
  <si>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</si>
  <si>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</si>
  <si>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</si>
  <si>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</si>
  <si>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</si>
  <si>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</si>
  <si>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</si>
  <si>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</si>
  <si>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</si>
  <si>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</si>
  <si>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</si>
  <si>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</si>
  <si>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</si>
  <si>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</si>
  <si>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</si>
  <si>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</si>
  <si>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</si>
  <si>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</si>
  <si>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</si>
  <si>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</si>
  <si>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</si>
  <si>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</si>
  <si>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</si>
  <si>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</si>
  <si>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</si>
  <si>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</si>
  <si>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</si>
  <si>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</si>
  <si>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</si>
  <si>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</si>
  <si>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</si>
  <si>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</si>
  <si>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</si>
  <si>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</si>
  <si>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</si>
  <si>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</si>
  <si>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</si>
  <si>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</si>
  <si>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</si>
  <si>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</si>
  <si>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</si>
  <si>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</si>
  <si>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</si>
  <si>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</si>
  <si>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</si>
  <si>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</si>
  <si>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</si>
  <si>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</si>
  <si>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</si>
  <si>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</si>
  <si>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</si>
  <si>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</si>
  <si>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</si>
  <si>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</si>
  <si>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</si>
  <si>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</si>
  <si>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</si>
  <si>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</si>
  <si>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</si>
  <si>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</si>
  <si>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</si>
  <si>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</si>
  <si>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</si>
  <si>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</si>
  <si>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</si>
  <si>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</si>
  <si>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</si>
  <si>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</si>
  <si>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</si>
  <si>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</si>
  <si>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</si>
  <si>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</si>
  <si>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</si>
  <si>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</si>
  <si>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</si>
  <si>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</si>
  <si>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</si>
  <si>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</si>
  <si>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</si>
  <si>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</si>
  <si>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</si>
  <si>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</si>
  <si>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</si>
  <si>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</si>
  <si>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</si>
  <si>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</si>
  <si>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</si>
  <si>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</si>
  <si>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</si>
  <si>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</si>
  <si>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</si>
  <si>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</si>
  <si>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</si>
  <si>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</si>
  <si>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</si>
  <si>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</si>
  <si>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</si>
  <si>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</si>
  <si>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</si>
  <si>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</si>
  <si>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</si>
  <si>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</si>
  <si>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</si>
  <si>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</si>
  <si>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</si>
  <si>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</si>
  <si>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</si>
  <si>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</si>
  <si>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</si>
  <si>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</si>
  <si>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</si>
  <si>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</si>
  <si>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</si>
  <si>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</si>
  <si>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</si>
  <si>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</si>
  <si>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</si>
  <si>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</si>
  <si>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</si>
  <si>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</si>
  <si>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</si>
  <si>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</si>
  <si>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</si>
  <si>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</si>
  <si>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</si>
  <si>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</si>
  <si>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</si>
  <si>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</si>
  <si>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</si>
  <si>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</si>
  <si>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</si>
  <si>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</si>
  <si>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</si>
  <si>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</si>
  <si>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</si>
  <si>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</si>
  <si>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</si>
  <si>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</si>
  <si>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</si>
  <si>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</si>
  <si>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</si>
  <si>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</si>
  <si>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</si>
  <si>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</si>
  <si>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</si>
  <si>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</si>
  <si>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</si>
  <si>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</si>
  <si>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</si>
  <si>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</si>
  <si>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</si>
  <si>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</si>
  <si>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</si>
  <si>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</si>
  <si>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</si>
  <si>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</si>
  <si>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</si>
  <si>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</si>
  <si>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</si>
  <si>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</si>
  <si>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</si>
  <si>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</si>
  <si>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</si>
  <si>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</si>
  <si>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</si>
  <si>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</si>
  <si>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</si>
  <si>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</si>
  <si>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</si>
  <si>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</si>
  <si>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</si>
  <si>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</si>
  <si>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</si>
  <si>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</si>
  <si>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</si>
  <si>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</si>
  <si>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</si>
  <si>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</si>
  <si>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</si>
  <si>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</si>
  <si>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</si>
  <si>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</si>
  <si>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</si>
  <si>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</si>
  <si>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</si>
  <si>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</si>
  <si>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</si>
  <si>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</si>
  <si>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</si>
  <si>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</si>
  <si>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</si>
  <si>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</si>
  <si>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</si>
  <si>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</si>
  <si>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</si>
  <si>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</si>
  <si>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</si>
  <si>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</si>
  <si>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</si>
  <si>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</si>
  <si>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</si>
  <si>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</si>
  <si>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</si>
  <si>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</si>
  <si>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</si>
  <si>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</si>
  <si>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</si>
  <si>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</si>
  <si>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</si>
  <si>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</si>
  <si>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</si>
  <si>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</si>
  <si>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</si>
  <si>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</si>
  <si>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</si>
  <si>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</si>
  <si>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</si>
  <si>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</si>
  <si>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</si>
  <si>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</si>
  <si>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</si>
  <si>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</si>
  <si>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</si>
  <si>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</si>
  <si>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</si>
  <si>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</si>
  <si>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</si>
  <si>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</si>
  <si>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</si>
  <si>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</si>
  <si>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</si>
  <si>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</si>
  <si>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</si>
  <si>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</si>
  <si>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</si>
  <si>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</si>
  <si>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</si>
  <si>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</si>
  <si>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</si>
  <si>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</si>
  <si>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</si>
  <si>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</si>
  <si>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</si>
  <si>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</si>
  <si>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</si>
  <si>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</si>
  <si>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</si>
  <si>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</si>
  <si>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</si>
  <si>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</si>
  <si>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</si>
  <si>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</si>
  <si>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</si>
  <si>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</si>
  <si>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</si>
  <si>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</si>
  <si>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</si>
  <si>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</si>
  <si>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</si>
  <si>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</si>
  <si>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</si>
  <si>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</si>
  <si>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</si>
  <si>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</si>
  <si>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</si>
  <si>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</si>
  <si>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</si>
  <si>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</si>
  <si>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</si>
  <si>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</si>
  <si>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</si>
  <si>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</si>
  <si>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</si>
  <si>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</si>
  <si>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</si>
  <si>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</si>
  <si>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</si>
  <si>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</si>
  <si>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</si>
  <si>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</si>
  <si>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</si>
  <si>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</si>
  <si>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</si>
  <si>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</si>
  <si>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</si>
  <si>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</si>
  <si>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</si>
  <si>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</si>
  <si>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</si>
  <si>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</si>
  <si>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</si>
  <si>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</si>
  <si>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</si>
  <si>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</si>
  <si>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</si>
  <si>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</si>
  <si>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</si>
  <si>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</si>
  <si>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</si>
  <si>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</si>
  <si>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</si>
  <si>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</si>
  <si>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</si>
  <si>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</si>
  <si>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</si>
  <si>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</si>
  <si>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</si>
  <si>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</si>
  <si>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</si>
  <si>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</si>
  <si>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</si>
  <si>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</si>
  <si>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</si>
  <si>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</si>
  <si>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</si>
  <si>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</si>
  <si>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</si>
  <si>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</si>
  <si>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</si>
  <si>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</si>
  <si>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</si>
  <si>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</si>
  <si>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</si>
  <si>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</si>
  <si>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</si>
  <si>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</si>
  <si>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</si>
  <si>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</si>
  <si>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</si>
  <si>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</si>
  <si>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</si>
  <si>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</si>
  <si>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</si>
  <si>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</si>
  <si>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</si>
  <si>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</si>
  <si>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</si>
  <si>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</si>
  <si>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</si>
  <si>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</si>
  <si>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</si>
  <si>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</si>
  <si>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</si>
  <si>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</si>
  <si>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</si>
  <si>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</si>
  <si>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</si>
  <si>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</si>
  <si>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</si>
  <si>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</si>
  <si>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</si>
  <si>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</si>
  <si>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</si>
  <si>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</si>
  <si>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</si>
  <si>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</si>
  <si>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</si>
  <si>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</si>
  <si>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</si>
  <si>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</si>
  <si>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</si>
  <si>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</si>
  <si>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</si>
  <si>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</si>
  <si>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</si>
  <si>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</si>
  <si>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</si>
  <si>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</si>
  <si>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</si>
  <si>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</si>
  <si>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</si>
  <si>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</si>
  <si>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</si>
  <si>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</si>
  <si>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</si>
  <si>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</si>
  <si>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</si>
  <si>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</si>
  <si>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</si>
  <si>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</si>
  <si>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</si>
  <si>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</si>
  <si>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</si>
  <si>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</si>
  <si>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</si>
  <si>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</si>
  <si>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</si>
  <si>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</si>
  <si>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</si>
  <si>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</si>
  <si>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</si>
  <si>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</si>
  <si>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</si>
  <si>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</si>
  <si>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</si>
  <si>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</si>
  <si>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</si>
  <si>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</si>
  <si>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</si>
  <si>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</si>
  <si>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</si>
  <si>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</si>
  <si>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</si>
  <si>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</si>
  <si>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</si>
  <si>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</si>
  <si>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</si>
  <si>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</si>
  <si>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</si>
  <si>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</si>
  <si>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</si>
  <si>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</si>
  <si>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</si>
  <si>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</si>
  <si>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</si>
  <si>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</si>
  <si>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</si>
  <si>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</si>
  <si>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</si>
  <si>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</si>
  <si>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</si>
  <si>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</si>
  <si>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</si>
  <si>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</si>
  <si>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</si>
  <si>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</si>
  <si>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</si>
  <si>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</si>
  <si>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</si>
  <si>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</si>
  <si>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</si>
  <si>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</si>
  <si>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</si>
  <si>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</si>
  <si>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</si>
  <si>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</si>
  <si>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</si>
  <si>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</si>
  <si>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</si>
  <si>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</si>
  <si>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</si>
  <si>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</si>
  <si>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</si>
  <si>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</si>
  <si>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</si>
  <si>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</si>
  <si>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</si>
  <si>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</si>
  <si>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</si>
  <si>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</si>
  <si>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</si>
  <si>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</si>
  <si>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</si>
  <si>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</si>
  <si>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</si>
  <si>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</si>
  <si>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</si>
  <si>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</si>
  <si>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</si>
  <si>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</si>
  <si>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</si>
  <si>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</si>
  <si>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</si>
  <si>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</si>
  <si>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</si>
  <si>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</si>
  <si>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</si>
  <si>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</si>
  <si>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</si>
  <si>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</si>
  <si>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</si>
  <si>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</si>
  <si>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</si>
  <si>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</si>
  <si>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</si>
  <si>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</si>
  <si>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</si>
  <si>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</si>
  <si>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</si>
  <si>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</si>
  <si>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</si>
  <si>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</si>
  <si>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</si>
  <si>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</si>
  <si>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</si>
  <si>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</si>
  <si>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</si>
  <si>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</si>
  <si>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</si>
  <si>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</si>
  <si>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</si>
  <si>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</si>
  <si>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</si>
  <si>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</si>
  <si>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</si>
  <si>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</si>
  <si>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</si>
  <si>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</si>
  <si>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</si>
  <si>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</si>
  <si>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</si>
  <si>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</si>
  <si>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</si>
  <si>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</si>
  <si>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</si>
  <si>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</si>
  <si>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</si>
  <si>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</si>
  <si>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</si>
  <si>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</si>
  <si>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</si>
  <si>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</si>
  <si>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</si>
  <si>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</si>
  <si>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</si>
  <si>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</si>
  <si>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</si>
  <si>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</si>
  <si>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</si>
  <si>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</si>
  <si>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</si>
  <si>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</si>
  <si>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</si>
  <si>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</si>
  <si>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</si>
  <si>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</si>
  <si>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</si>
  <si>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</si>
  <si>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</si>
  <si>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</si>
  <si>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</si>
  <si>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</si>
  <si>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</si>
  <si>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</si>
  <si>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</si>
  <si>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</si>
  <si>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</si>
  <si>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</si>
  <si>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</si>
  <si>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</si>
  <si>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</si>
  <si>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</si>
  <si>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</si>
  <si>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</si>
  <si>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</si>
  <si>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</si>
  <si>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</si>
  <si>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</si>
  <si>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</si>
  <si>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</si>
  <si>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</si>
  <si>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</si>
  <si>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</si>
  <si>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</si>
  <si>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</si>
  <si>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</si>
  <si>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</si>
  <si>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</si>
  <si>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</si>
  <si>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</si>
  <si>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</si>
  <si>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</si>
  <si>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</si>
  <si>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</si>
  <si>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</si>
  <si>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</si>
  <si>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</si>
  <si>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</si>
  <si>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</si>
  <si>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</si>
  <si>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</si>
  <si>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</si>
  <si>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</si>
  <si>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</si>
  <si>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</si>
  <si>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</si>
  <si>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</si>
  <si>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</si>
  <si>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</si>
  <si>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</si>
  <si>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</si>
  <si>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</si>
  <si>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</si>
  <si>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</si>
  <si>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</si>
  <si>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</si>
  <si>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</si>
  <si>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</si>
  <si>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</si>
  <si>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</si>
  <si>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</si>
  <si>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</si>
  <si>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</si>
  <si>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</si>
  <si>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</si>
  <si>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</si>
  <si>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</si>
  <si>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</si>
  <si>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</si>
  <si>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</si>
  <si>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</si>
  <si>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</si>
  <si>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</si>
  <si>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</si>
  <si>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</si>
  <si>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</si>
  <si>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</si>
  <si>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</si>
  <si>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</si>
  <si>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</si>
  <si>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</si>
  <si>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</si>
  <si>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</si>
  <si>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</si>
  <si>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</si>
  <si>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</si>
  <si>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</si>
  <si>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</si>
  <si>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</si>
  <si>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</si>
  <si>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</si>
  <si>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</si>
  <si>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</si>
  <si>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</si>
  <si>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</si>
  <si>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</si>
  <si>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</si>
  <si>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</si>
  <si>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</si>
  <si>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</si>
  <si>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</si>
  <si>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</si>
  <si>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</si>
  <si>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</si>
  <si>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</si>
  <si>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</si>
  <si>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</si>
  <si>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</si>
  <si>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</si>
  <si>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</si>
  <si>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</si>
  <si>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</si>
  <si>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</si>
  <si>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</si>
  <si>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</si>
  <si>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</si>
  <si>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</si>
  <si>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</si>
  <si>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</si>
  <si>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</si>
  <si>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</si>
  <si>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</si>
  <si>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</si>
  <si>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</si>
  <si>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</si>
  <si>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</si>
  <si>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</si>
  <si>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</si>
  <si>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</si>
  <si>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</si>
  <si>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</si>
  <si>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</si>
  <si>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</si>
  <si>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</si>
  <si>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</si>
  <si>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</si>
  <si>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</si>
  <si>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</si>
  <si>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</si>
  <si>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</si>
  <si>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</si>
  <si>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</si>
  <si>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</si>
  <si>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</si>
  <si>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</si>
  <si>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</si>
  <si>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</si>
  <si>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</si>
  <si>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</si>
  <si>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</si>
  <si>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</si>
  <si>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</si>
  <si>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</si>
  <si>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</si>
  <si>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</si>
  <si>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</si>
  <si>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</si>
  <si>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</si>
  <si>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</si>
  <si>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</si>
  <si>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</si>
  <si>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</si>
  <si>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</si>
  <si>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</si>
  <si>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</si>
  <si>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</si>
  <si>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</si>
  <si>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</si>
  <si>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</si>
  <si>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</si>
  <si>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</si>
  <si>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</si>
  <si>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</si>
  <si>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</si>
  <si>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</si>
  <si>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</si>
  <si>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</si>
  <si>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</si>
  <si>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</si>
  <si>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</si>
  <si>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</si>
  <si>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</si>
  <si>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</si>
  <si>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</si>
  <si>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</si>
  <si>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</si>
  <si>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</si>
  <si>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</si>
  <si>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</si>
  <si>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</si>
  <si>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</si>
  <si>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</si>
  <si>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</si>
  <si>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</si>
  <si>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</si>
  <si>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</si>
  <si>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</si>
  <si>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</si>
  <si>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</si>
  <si>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</si>
  <si>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</si>
  <si>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</si>
  <si>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</si>
  <si>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</si>
  <si>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</si>
  <si>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</si>
  <si>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</si>
  <si>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</si>
  <si>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</si>
  <si>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</si>
  <si>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</si>
  <si>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</si>
  <si>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</si>
  <si>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</si>
  <si>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</si>
  <si>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</si>
  <si>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</si>
  <si>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</si>
  <si>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</si>
  <si>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</si>
  <si>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</si>
  <si>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</si>
  <si>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</si>
  <si>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</si>
  <si>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</si>
  <si>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</si>
  <si>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</si>
  <si>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</si>
  <si>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</si>
  <si>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</si>
  <si>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</si>
  <si>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</si>
  <si>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</si>
  <si>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</si>
  <si>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</si>
  <si>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</si>
  <si>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</si>
  <si>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</si>
  <si>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</si>
  <si>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</si>
  <si>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</si>
  <si>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</si>
  <si>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</si>
  <si>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</si>
  <si>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</si>
  <si>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</si>
  <si>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</si>
  <si>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</si>
  <si>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</si>
  <si>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</si>
  <si>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</si>
  <si>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</si>
  <si>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</si>
  <si>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</si>
  <si>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</si>
  <si>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</si>
  <si>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</si>
  <si>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</si>
  <si>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</si>
  <si>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</si>
  <si>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</si>
  <si>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</si>
  <si>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</si>
  <si>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</si>
  <si>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</si>
  <si>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</si>
  <si>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</si>
  <si>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</si>
  <si>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</si>
  <si>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</si>
  <si>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</si>
  <si>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</si>
  <si>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</si>
  <si>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</si>
  <si>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</si>
  <si>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</si>
  <si>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</si>
  <si>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</si>
  <si>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</si>
  <si>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</si>
  <si>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</si>
  <si>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</si>
  <si>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</si>
  <si>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</si>
  <si>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</si>
  <si>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</si>
  <si>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</si>
  <si>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</si>
  <si>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</si>
  <si>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</si>
  <si>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</si>
  <si>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</si>
  <si>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</si>
  <si>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</si>
  <si>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</si>
  <si>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</si>
  <si>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</si>
  <si>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</si>
  <si>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</si>
  <si>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</si>
  <si>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</si>
  <si>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</si>
  <si>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</si>
  <si>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</si>
  <si>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</si>
  <si>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</si>
  <si>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</si>
  <si>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</si>
  <si>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</si>
  <si>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</si>
  <si>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</si>
  <si>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</si>
  <si>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</si>
  <si>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</si>
  <si>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</si>
  <si>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</si>
  <si>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</si>
  <si>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</si>
  <si>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</si>
  <si>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</si>
  <si>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</si>
  <si>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</si>
  <si>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</si>
  <si>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</si>
  <si>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</si>
  <si>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</si>
  <si>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</si>
  <si>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</si>
  <si>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</si>
  <si>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</si>
  <si>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</si>
  <si>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</si>
  <si>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</si>
  <si>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</si>
  <si>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</si>
  <si>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</si>
  <si>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</si>
  <si>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</si>
  <si>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</si>
  <si>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</si>
  <si>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</si>
  <si>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</si>
  <si>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</si>
  <si>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</si>
  <si>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</si>
  <si>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</si>
  <si>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</si>
  <si>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</si>
  <si>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</si>
  <si>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</si>
  <si>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</si>
  <si>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</si>
  <si>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</si>
  <si>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</si>
  <si>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</si>
  <si>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</si>
  <si>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</si>
  <si>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</si>
  <si>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</si>
  <si>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</si>
  <si>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</si>
  <si>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</si>
  <si>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</si>
  <si>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</si>
  <si>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</si>
  <si>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</si>
  <si>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</si>
  <si>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</si>
  <si>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</si>
  <si>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</si>
  <si>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</si>
  <si>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</si>
  <si>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</si>
  <si>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</si>
  <si>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</si>
  <si>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</si>
  <si>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</si>
  <si>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</si>
  <si>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</si>
  <si>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</si>
  <si>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</si>
  <si>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</si>
  <si>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</si>
  <si>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</si>
  <si>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</si>
  <si>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</si>
  <si>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</si>
  <si>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</si>
  <si>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</si>
  <si>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</si>
  <si>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</si>
  <si>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</si>
  <si>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</si>
  <si>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</si>
  <si>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</si>
  <si>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</si>
  <si>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</si>
  <si>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</si>
  <si>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</si>
  <si>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</si>
  <si>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</si>
  <si>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</si>
  <si>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</si>
  <si>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</si>
  <si>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</si>
  <si>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</si>
  <si>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</si>
  <si>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</si>
  <si>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</si>
  <si>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</si>
  <si>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</si>
  <si>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</si>
  <si>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</si>
  <si>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</si>
  <si>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</si>
  <si>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</si>
  <si>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</si>
  <si>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</si>
  <si>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</si>
  <si>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</si>
  <si>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</si>
  <si>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</si>
  <si>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</si>
  <si>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</si>
  <si>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</si>
  <si>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</si>
  <si>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</si>
  <si>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</si>
  <si>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</si>
  <si>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</si>
  <si>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</si>
  <si>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</si>
  <si>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</si>
  <si>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</si>
  <si>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</si>
  <si>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</si>
  <si>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</si>
  <si>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</si>
  <si>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</si>
  <si>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</si>
  <si>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</si>
  <si>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</si>
  <si>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</si>
  <si>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</si>
  <si>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</si>
  <si>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</si>
  <si>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</si>
  <si>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</si>
  <si>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</si>
  <si>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</si>
  <si>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</si>
  <si>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</si>
  <si>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</si>
  <si>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</si>
  <si>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</si>
  <si>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</si>
  <si>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</si>
  <si>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</si>
  <si>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</si>
  <si>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</si>
  <si>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</si>
  <si>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</si>
  <si>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</si>
  <si>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</si>
  <si>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</si>
  <si>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</si>
  <si>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</si>
  <si>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</si>
  <si>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</si>
  <si>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</si>
  <si>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</si>
  <si>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</si>
  <si>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</si>
  <si>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</si>
  <si>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</si>
  <si>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</si>
  <si>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</si>
  <si>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</si>
  <si>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</si>
  <si>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</si>
  <si>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</si>
  <si>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</si>
  <si>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</si>
  <si>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</si>
  <si>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</si>
  <si>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</si>
  <si>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</si>
  <si>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</si>
  <si>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</si>
  <si>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</si>
  <si>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</si>
  <si>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</si>
  <si>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</si>
  <si>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</si>
  <si>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</si>
  <si>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</si>
  <si>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</si>
  <si>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</si>
  <si>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</si>
  <si>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</si>
  <si>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</si>
  <si>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</si>
  <si>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</si>
  <si>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</si>
  <si>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</si>
  <si>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</si>
  <si>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</si>
  <si>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</si>
  <si>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</si>
  <si>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</si>
  <si>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</si>
  <si>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</si>
  <si>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</si>
  <si>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</si>
  <si>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</si>
  <si>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</si>
  <si>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</si>
  <si>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</si>
  <si>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</si>
  <si>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</si>
  <si>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</si>
  <si>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</si>
  <si>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</si>
  <si>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</si>
  <si>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</si>
  <si>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</si>
  <si>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</si>
  <si>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</si>
  <si>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</si>
  <si>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</si>
  <si>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</si>
  <si>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</si>
  <si>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</si>
  <si>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</si>
  <si>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</si>
  <si>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</si>
  <si>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</si>
  <si>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</si>
  <si>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</si>
  <si>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</si>
  <si>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</si>
  <si>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</si>
  <si>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</si>
  <si>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</si>
  <si>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</si>
  <si>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</si>
  <si>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</si>
  <si>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</si>
  <si>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</si>
  <si>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</si>
  <si>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</si>
  <si>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</si>
  <si>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</si>
  <si>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</si>
  <si>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</si>
  <si>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</si>
  <si>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</si>
  <si>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</si>
  <si>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</si>
  <si>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</si>
  <si>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</si>
  <si>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</si>
  <si>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</si>
  <si>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</si>
  <si>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</si>
  <si>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</si>
  <si>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</si>
  <si>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</si>
  <si>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</si>
  <si>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</si>
  <si>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</si>
  <si>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</si>
  <si>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</si>
  <si>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</si>
  <si>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</si>
  <si>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</si>
  <si>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</si>
  <si>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</si>
  <si>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</si>
  <si>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</si>
  <si>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</si>
  <si>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</si>
  <si>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</si>
  <si>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</si>
  <si>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</si>
  <si>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</si>
  <si>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</si>
  <si>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</si>
  <si>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</si>
  <si>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</si>
  <si>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</si>
  <si>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</si>
  <si>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</si>
  <si>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</si>
  <si>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</si>
  <si>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</si>
  <si>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</si>
  <si>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</si>
  <si>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</si>
  <si>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</si>
  <si>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</si>
  <si>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</si>
  <si>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</si>
  <si>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</si>
  <si>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</si>
  <si>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</si>
  <si>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</si>
  <si>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</si>
  <si>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</si>
  <si>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</si>
  <si>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</si>
  <si>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</si>
  <si>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</si>
  <si>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</si>
  <si>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</si>
  <si>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</si>
  <si>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</si>
  <si>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</si>
  <si>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</si>
  <si>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</si>
  <si>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</si>
  <si>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</si>
  <si>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</si>
  <si>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</si>
  <si>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</si>
  <si>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</si>
  <si>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</si>
  <si>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</si>
  <si>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</si>
  <si>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</si>
  <si>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</si>
  <si>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</si>
  <si>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</si>
  <si>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</si>
  <si>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</si>
  <si>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</si>
  <si>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</si>
  <si>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</si>
  <si>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</si>
  <si>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</si>
  <si>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</si>
  <si>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</si>
  <si>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</si>
  <si>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</si>
  <si>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</si>
  <si>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</si>
  <si>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</si>
  <si>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</si>
  <si>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</si>
  <si>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</si>
  <si>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</si>
  <si>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</si>
  <si>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</si>
  <si>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</si>
  <si>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</si>
  <si>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</si>
  <si>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</si>
  <si>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</si>
  <si>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</si>
  <si>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</si>
  <si>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</si>
  <si>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</si>
  <si>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</si>
  <si>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</si>
  <si>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</si>
  <si>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</si>
  <si>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</si>
  <si>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</si>
  <si>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</si>
  <si>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</si>
  <si>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</si>
  <si>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</si>
  <si>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</si>
  <si>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</si>
  <si>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</si>
  <si>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</si>
  <si>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</si>
  <si>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</si>
  <si>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</si>
  <si>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</si>
  <si>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</si>
  <si>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</si>
  <si>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</si>
  <si>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</si>
  <si>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</si>
  <si>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</si>
  <si>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</si>
  <si>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</si>
  <si>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</si>
  <si>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</si>
  <si>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</si>
  <si>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</si>
  <si>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</si>
  <si>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</si>
  <si>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</si>
  <si>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</si>
  <si>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</si>
  <si>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</si>
  <si>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</si>
  <si>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</si>
  <si>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</si>
  <si>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</si>
  <si>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</si>
  <si>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</si>
  <si>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</si>
  <si>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</si>
  <si>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</si>
  <si>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</si>
  <si>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</si>
  <si>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</si>
  <si>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</si>
  <si>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</si>
  <si>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</si>
  <si>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</si>
  <si>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</si>
  <si>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</si>
  <si>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</si>
  <si>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</si>
  <si>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</si>
  <si>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</si>
  <si>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</si>
  <si>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</si>
  <si>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</si>
  <si>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</si>
  <si>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</si>
  <si>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</si>
  <si>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</si>
  <si>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</si>
  <si>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</si>
  <si>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</si>
  <si>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</si>
  <si>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</si>
  <si>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</si>
  <si>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</si>
  <si>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</si>
  <si>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</si>
  <si>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</si>
  <si>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</si>
  <si>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</si>
  <si>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</si>
  <si>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</si>
  <si>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</si>
  <si>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</si>
  <si>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</si>
  <si>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</si>
  <si>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</si>
  <si>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</si>
  <si>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</si>
  <si>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</si>
  <si>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</si>
  <si>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</si>
  <si>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</si>
  <si>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</si>
  <si>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</si>
  <si>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</si>
  <si>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</si>
  <si>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</si>
  <si>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</si>
  <si>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</si>
  <si>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</si>
  <si>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</si>
  <si>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</si>
  <si>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</si>
  <si>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</si>
  <si>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</si>
  <si>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</si>
  <si>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</si>
  <si>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</si>
  <si>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</si>
  <si>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</si>
  <si>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</si>
  <si>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</si>
  <si>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</si>
  <si>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</si>
  <si>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</si>
  <si>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</si>
  <si>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</si>
  <si>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</si>
  <si>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</si>
  <si>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</si>
  <si>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</si>
  <si>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</si>
  <si>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</si>
  <si>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</si>
  <si>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</si>
  <si>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</si>
  <si>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</si>
  <si>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</si>
  <si>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</si>
  <si>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</si>
  <si>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</si>
  <si>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</si>
  <si>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</si>
  <si>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</si>
  <si>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</si>
  <si>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</si>
  <si>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</si>
  <si>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</si>
  <si>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</si>
  <si>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</si>
  <si>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</si>
  <si>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</si>
  <si>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</si>
  <si>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</si>
  <si>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</si>
  <si>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</si>
  <si>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</si>
  <si>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</si>
  <si>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</si>
  <si>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</si>
  <si>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</si>
  <si>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</si>
  <si>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</si>
  <si>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</si>
  <si>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</si>
  <si>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</si>
  <si>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</si>
  <si>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</si>
  <si>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</si>
  <si>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</si>
  <si>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</si>
  <si>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</si>
  <si>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</si>
  <si>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</si>
  <si>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</si>
  <si>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</si>
  <si>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</si>
  <si>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</si>
  <si>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</si>
  <si>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</si>
  <si>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</si>
  <si>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</si>
  <si>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</si>
  <si>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</si>
  <si>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</si>
  <si>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</si>
  <si>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</si>
  <si>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</si>
  <si>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</si>
  <si>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</si>
  <si>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</si>
  <si>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</si>
  <si>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</si>
  <si>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</si>
  <si>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</si>
  <si>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</si>
  <si>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</si>
  <si>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</si>
  <si>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</si>
  <si>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</si>
  <si>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</si>
  <si>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</si>
  <si>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</si>
  <si>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</si>
  <si>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</si>
  <si>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</si>
  <si>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</si>
  <si>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</si>
  <si>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</si>
  <si>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</si>
  <si>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</si>
  <si>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</si>
  <si>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</si>
  <si>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</si>
  <si>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</si>
  <si>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</si>
  <si>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</si>
  <si>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</si>
  <si>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</si>
  <si>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</si>
  <si>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</si>
  <si>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</si>
  <si>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</si>
  <si>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</si>
  <si>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</si>
  <si>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</si>
  <si>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</si>
  <si>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</si>
  <si>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</si>
  <si>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</si>
  <si>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</si>
  <si>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</si>
  <si>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</si>
  <si>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</si>
  <si>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</si>
  <si>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</si>
  <si>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</si>
  <si>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</si>
  <si>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</si>
  <si>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</si>
  <si>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</si>
  <si>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</si>
  <si>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</si>
  <si>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</si>
  <si>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</si>
  <si>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</si>
  <si>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</si>
  <si>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</si>
  <si>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</si>
  <si>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</si>
  <si>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</si>
  <si>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</si>
  <si>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</si>
  <si>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</si>
  <si>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</si>
  <si>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</si>
  <si>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</si>
  <si>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</si>
  <si>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</si>
  <si>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</si>
  <si>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</si>
  <si>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</si>
  <si>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</si>
  <si>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</si>
  <si>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</si>
  <si>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</si>
  <si>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</si>
  <si>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</si>
  <si>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</si>
  <si>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</si>
  <si>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</si>
  <si>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</si>
  <si>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</si>
  <si>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</si>
  <si>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</si>
  <si>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</si>
  <si>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</si>
  <si>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</si>
  <si>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</si>
  <si>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</si>
  <si>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</si>
  <si>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</si>
  <si>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</si>
  <si>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</si>
  <si>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</si>
  <si>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</si>
  <si>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</si>
  <si>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</si>
  <si>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</si>
  <si>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</si>
  <si>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</si>
  <si>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</si>
  <si>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</si>
  <si>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</si>
  <si>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</si>
  <si>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</si>
  <si>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</si>
  <si>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</si>
  <si>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</si>
  <si>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</si>
  <si>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</si>
  <si>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</si>
  <si>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</si>
  <si>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</si>
  <si>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</si>
  <si>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</si>
  <si>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</si>
  <si>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</si>
  <si>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</si>
  <si>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</si>
  <si>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</si>
  <si>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</si>
  <si>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</si>
  <si>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</si>
  <si>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</si>
  <si>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</si>
  <si>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</si>
  <si>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</si>
  <si>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</si>
  <si>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</si>
  <si>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</si>
  <si>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</si>
  <si>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</si>
  <si>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</si>
  <si>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</si>
  <si>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</si>
  <si>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</si>
  <si>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</si>
  <si>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</si>
  <si>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</si>
  <si>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</si>
  <si>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</si>
  <si>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</si>
  <si>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</si>
  <si>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</si>
  <si>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</si>
  <si>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</si>
  <si>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</si>
  <si>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</si>
  <si>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</si>
  <si>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</si>
  <si>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</si>
  <si>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</si>
  <si>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</si>
  <si>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</si>
  <si>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</si>
  <si>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</si>
  <si>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</si>
  <si>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</si>
  <si>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</si>
  <si>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</si>
  <si>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</si>
  <si>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</si>
  <si>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</si>
  <si>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</si>
  <si>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</si>
  <si>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</si>
  <si>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</si>
  <si>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</si>
  <si>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</si>
  <si>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</si>
  <si>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</si>
  <si>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</si>
  <si>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</si>
  <si>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</si>
  <si>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</si>
  <si>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</si>
  <si>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</si>
  <si>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</si>
  <si>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</si>
  <si>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</si>
  <si>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</si>
  <si>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</si>
  <si>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</si>
  <si>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</si>
  <si>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</si>
  <si>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</si>
  <si>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</si>
  <si>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</si>
  <si>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</si>
  <si>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</si>
  <si>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</si>
  <si>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</si>
  <si>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</si>
  <si>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</si>
  <si>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</si>
  <si>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</si>
  <si>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</si>
  <si>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</si>
  <si>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</si>
  <si>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</si>
  <si>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</si>
  <si>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</si>
  <si>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</si>
  <si>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</si>
  <si>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</si>
  <si>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</si>
  <si>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</si>
  <si>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</si>
  <si>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</si>
  <si>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</si>
  <si>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</si>
  <si>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</si>
  <si>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</si>
  <si>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</si>
  <si>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</si>
  <si>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</si>
  <si>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</si>
  <si>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</si>
  <si>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</si>
  <si>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</si>
  <si>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</si>
  <si>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</si>
  <si>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</si>
  <si>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</si>
  <si>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</si>
  <si>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</si>
  <si>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</si>
  <si>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</si>
  <si>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</si>
  <si>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</si>
  <si>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</si>
  <si>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</si>
  <si>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</si>
  <si>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</si>
  <si>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</si>
  <si>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</si>
  <si>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</si>
  <si>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</si>
  <si>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</si>
  <si>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</si>
  <si>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</si>
  <si>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</si>
  <si>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</si>
  <si>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</si>
  <si>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</si>
  <si>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</si>
  <si>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</si>
  <si>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</si>
  <si>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</si>
  <si>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</si>
  <si>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</si>
  <si>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</si>
  <si>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</si>
  <si>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</si>
  <si>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</si>
  <si>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</si>
  <si>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</si>
  <si>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</si>
  <si>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</si>
  <si>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</si>
  <si>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</si>
  <si>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</si>
  <si>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</si>
  <si>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</si>
  <si>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</si>
  <si>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</si>
  <si>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</si>
  <si>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</si>
  <si>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</si>
  <si>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</si>
  <si>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</si>
  <si>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</si>
  <si>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</si>
  <si>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</si>
  <si>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</si>
  <si>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</si>
  <si>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</si>
  <si>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</si>
  <si>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</si>
  <si>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</si>
  <si>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</si>
  <si>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</si>
  <si>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</si>
  <si>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</si>
  <si>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</si>
  <si>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</si>
  <si>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</si>
  <si>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</si>
  <si>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</si>
  <si>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</si>
  <si>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</si>
  <si>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</si>
  <si>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</si>
  <si>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</si>
  <si>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</si>
  <si>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</si>
  <si>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</si>
  <si>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</si>
  <si>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</si>
  <si>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</si>
  <si>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</si>
  <si>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</si>
  <si>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</si>
  <si>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</si>
  <si>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</si>
  <si>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</si>
  <si>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</si>
  <si>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</si>
  <si>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</si>
  <si>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</si>
  <si>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</si>
  <si>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</si>
  <si>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</si>
  <si>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</si>
  <si>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</si>
  <si>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</si>
  <si>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</si>
  <si>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</si>
  <si>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</si>
  <si>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</si>
  <si>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</si>
  <si>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</si>
  <si>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</si>
  <si>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</si>
  <si>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</si>
  <si>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</si>
  <si>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</si>
  <si>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</si>
  <si>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</si>
  <si>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</si>
  <si>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</si>
  <si>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</si>
  <si>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</si>
  <si>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</si>
  <si>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</si>
  <si>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</si>
  <si>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</si>
  <si>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</si>
  <si>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</si>
  <si>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</si>
  <si>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</si>
  <si>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</si>
  <si>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</si>
  <si>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</si>
  <si>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</si>
  <si>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</si>
  <si>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</si>
  <si>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</si>
  <si>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</si>
  <si>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</si>
  <si>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</si>
  <si>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</si>
  <si>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</si>
  <si>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</si>
  <si>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</si>
  <si>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</si>
  <si>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</si>
  <si>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</si>
  <si>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</si>
  <si>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</si>
  <si>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</si>
  <si>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</si>
  <si>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</si>
  <si>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</si>
  <si>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</si>
  <si>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</si>
  <si>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</si>
  <si>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</si>
  <si>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</si>
  <si>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</si>
  <si>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</si>
  <si>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</si>
  <si>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</si>
  <si>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</si>
  <si>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</si>
  <si>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</si>
  <si>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</si>
  <si>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</si>
  <si>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</si>
  <si>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</si>
  <si>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</si>
  <si>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</si>
  <si>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</si>
  <si>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</si>
  <si>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</si>
  <si>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</si>
  <si>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</si>
  <si>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</si>
  <si>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</si>
  <si>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</si>
  <si>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</si>
  <si>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</si>
  <si>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</si>
  <si>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</si>
  <si>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</si>
  <si>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</si>
  <si>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</si>
  <si>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</si>
  <si>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</si>
  <si>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</si>
  <si>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</si>
  <si>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</si>
  <si>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</si>
  <si>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</si>
  <si>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</si>
  <si>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</si>
  <si>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</si>
  <si>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</si>
  <si>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</si>
  <si>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</si>
  <si>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</si>
  <si>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</si>
  <si>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</si>
  <si>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</si>
  <si>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</si>
  <si>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</si>
  <si>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</si>
  <si>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</si>
  <si>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</si>
  <si>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</si>
  <si>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</si>
  <si>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</si>
  <si>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</si>
  <si>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</si>
  <si>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</si>
  <si>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</si>
  <si>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</si>
  <si>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</si>
  <si>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</si>
  <si>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</si>
  <si>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</si>
  <si>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</si>
  <si>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</si>
  <si>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</si>
  <si>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</si>
  <si>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</si>
  <si>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</si>
  <si>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</si>
  <si>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</si>
  <si>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</si>
  <si>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</si>
  <si>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</si>
  <si>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</si>
  <si>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</si>
  <si>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</si>
  <si>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</si>
  <si>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</si>
  <si>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</si>
  <si>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</si>
  <si>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</si>
  <si>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</si>
  <si>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</si>
  <si>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</si>
  <si>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</si>
  <si>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</si>
  <si>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</si>
  <si>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</si>
  <si>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</si>
  <si>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</si>
  <si>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</si>
  <si>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</si>
  <si>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</si>
  <si>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</si>
  <si>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</si>
  <si>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</si>
  <si>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</si>
  <si>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</si>
  <si>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</si>
  <si>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</si>
  <si>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</si>
  <si>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</si>
  <si>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</si>
  <si>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</si>
  <si>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</si>
  <si>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</si>
  <si>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</si>
  <si>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</si>
  <si>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</si>
  <si>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</si>
  <si>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</si>
  <si>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</si>
  <si>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</si>
  <si>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</si>
  <si>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</si>
  <si>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</si>
  <si>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</si>
  <si>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</si>
  <si>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</si>
  <si>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</si>
  <si>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</si>
  <si>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</si>
  <si>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</si>
  <si>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</si>
  <si>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</si>
  <si>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</si>
  <si>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</si>
  <si>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</si>
  <si>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</si>
  <si>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</si>
  <si>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</si>
  <si>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</si>
  <si>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</si>
  <si>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</si>
  <si>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</si>
  <si>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</si>
  <si>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</si>
  <si>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</si>
  <si>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</si>
  <si>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</si>
  <si>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</si>
  <si>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</si>
  <si>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</si>
  <si>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</si>
  <si>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</si>
  <si>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</si>
  <si>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</si>
  <si>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</si>
  <si>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</si>
  <si>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</si>
  <si>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</si>
  <si>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</si>
  <si>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</si>
  <si>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</si>
  <si>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</si>
  <si>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</si>
  <si>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</si>
  <si>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</si>
  <si>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</si>
  <si>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</si>
  <si>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</si>
  <si>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</si>
  <si>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</si>
  <si>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</si>
  <si>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</si>
  <si>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</si>
  <si>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</si>
  <si>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</si>
  <si>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</si>
  <si>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</si>
  <si>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</si>
  <si>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</si>
  <si>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</si>
  <si>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</si>
  <si>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</si>
  <si>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</si>
  <si>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</si>
  <si>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</si>
  <si>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</si>
  <si>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</si>
  <si>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</si>
  <si>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</si>
  <si>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</si>
  <si>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</si>
  <si>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</si>
  <si>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</si>
  <si>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</si>
  <si>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</si>
  <si>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</si>
  <si>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</si>
  <si>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</si>
  <si>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</si>
  <si>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</si>
  <si>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</si>
  <si>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</si>
  <si>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</si>
  <si>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</si>
  <si>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</si>
  <si>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</si>
  <si>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</si>
  <si>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</si>
  <si>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</si>
  <si>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</si>
  <si>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</si>
  <si>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</si>
  <si>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</si>
  <si>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</si>
  <si>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</si>
  <si>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</si>
  <si>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</si>
  <si>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</si>
  <si>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</si>
  <si>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</si>
  <si>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</si>
  <si>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</si>
  <si>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</si>
  <si>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</si>
  <si>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</si>
  <si>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</si>
  <si>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</si>
  <si>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</si>
  <si>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</si>
  <si>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</si>
  <si>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</si>
  <si>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</si>
  <si>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</si>
  <si>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</si>
  <si>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</si>
  <si>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</si>
  <si>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</si>
  <si>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</si>
  <si>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</si>
  <si>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</si>
  <si>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</si>
  <si>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</si>
  <si>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</si>
  <si>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</si>
  <si>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</si>
  <si>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</si>
  <si>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</si>
  <si>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</si>
  <si>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</si>
  <si>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</si>
  <si>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</si>
  <si>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</si>
  <si>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</si>
  <si>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</si>
  <si>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</si>
  <si>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</si>
  <si>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</si>
  <si>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</si>
  <si>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</si>
  <si>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</si>
  <si>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</si>
  <si>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</si>
  <si>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</si>
  <si>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</si>
  <si>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</si>
  <si>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</si>
  <si>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</si>
  <si>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</si>
  <si>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</si>
  <si>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</si>
  <si>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</si>
  <si>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</si>
  <si>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</si>
  <si>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</si>
  <si>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</si>
  <si>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</si>
  <si>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</si>
  <si>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</si>
  <si>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</si>
  <si>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</si>
  <si>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</si>
  <si>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</si>
  <si>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</si>
  <si>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</si>
  <si>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</si>
  <si>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</si>
  <si>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</si>
  <si>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</si>
  <si>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</si>
  <si>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</si>
  <si>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</si>
  <si>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</si>
  <si>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</si>
  <si>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</si>
  <si>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</si>
  <si>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</si>
  <si>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</si>
  <si>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</si>
  <si>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</si>
  <si>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</si>
  <si>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</si>
  <si>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</si>
  <si>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</si>
  <si>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</si>
  <si>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</si>
  <si>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</si>
  <si>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</si>
  <si>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</si>
  <si>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</si>
  <si>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</si>
  <si>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</si>
  <si>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</si>
  <si>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</si>
  <si>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</si>
  <si>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</si>
  <si>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</si>
  <si>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</si>
  <si>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</si>
  <si>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</si>
  <si>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</si>
  <si>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</si>
  <si>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</si>
  <si>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</si>
  <si>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</si>
  <si>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</si>
  <si>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</si>
  <si>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</si>
  <si>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</si>
  <si>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</si>
  <si>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</si>
  <si>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</si>
  <si>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</si>
  <si>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</si>
  <si>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</si>
  <si>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</si>
  <si>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</si>
  <si>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</si>
  <si>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</si>
  <si>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</si>
  <si>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</si>
  <si>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</si>
  <si>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</si>
  <si>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</si>
  <si>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</si>
  <si>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</si>
  <si>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</si>
  <si>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</si>
  <si>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</si>
  <si>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</si>
  <si>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</si>
  <si>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</si>
  <si>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</si>
  <si>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</si>
  <si>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</si>
  <si>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</si>
  <si>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</si>
  <si>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</si>
  <si>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</si>
  <si>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</si>
  <si>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</si>
  <si>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</si>
  <si>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</si>
  <si>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</si>
  <si>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</si>
  <si>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</si>
  <si>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</si>
  <si>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</si>
  <si>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</si>
  <si>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</si>
  <si>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</si>
  <si>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</si>
  <si>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</si>
  <si>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</si>
  <si>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</si>
  <si>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</si>
  <si>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</si>
  <si>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</si>
  <si>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</si>
  <si>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</si>
  <si>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</si>
  <si>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</si>
  <si>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</si>
  <si>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</si>
  <si>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</si>
  <si>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</si>
  <si>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</si>
  <si>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</si>
  <si>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</si>
  <si>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</si>
  <si>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</si>
  <si>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</si>
  <si>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</si>
  <si>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</si>
  <si>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</si>
  <si>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</si>
  <si>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</si>
  <si>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</si>
  <si>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</si>
  <si>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</si>
  <si>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</si>
  <si>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</si>
  <si>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</si>
  <si>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</si>
  <si>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</si>
  <si>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</si>
  <si>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</si>
  <si>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</si>
  <si>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</si>
  <si>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</si>
  <si>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</si>
  <si>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</si>
  <si>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</si>
  <si>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</si>
  <si>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</si>
  <si>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</si>
  <si>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</si>
  <si>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</si>
  <si>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</si>
  <si>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</si>
  <si>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</si>
  <si>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</si>
  <si>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</si>
  <si>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</si>
  <si>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</si>
  <si>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</si>
  <si>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</si>
  <si>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</si>
  <si>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</si>
  <si>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</si>
  <si>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</si>
  <si>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</si>
  <si>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</si>
  <si>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</si>
  <si>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</si>
  <si>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</si>
  <si>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</si>
  <si>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</si>
  <si>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</si>
  <si>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</si>
  <si>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</si>
  <si>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</si>
  <si>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</si>
  <si>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</si>
  <si>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</si>
  <si>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</si>
  <si>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</si>
  <si>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</si>
  <si>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</si>
  <si>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</si>
  <si>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</si>
  <si>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</si>
  <si>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</si>
  <si>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</si>
  <si>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</si>
  <si>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</si>
  <si>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</si>
  <si>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</si>
  <si>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</si>
  <si>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</si>
  <si>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</si>
  <si>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</si>
  <si>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</si>
  <si>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</si>
  <si>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</si>
  <si>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</si>
  <si>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</si>
  <si>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</si>
  <si>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</si>
  <si>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</si>
  <si>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</si>
  <si>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</si>
  <si>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</si>
  <si>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</si>
  <si>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</si>
  <si>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</si>
  <si>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</si>
  <si>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</si>
  <si>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</si>
  <si>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</si>
  <si>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</si>
  <si>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</si>
  <si>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</si>
  <si>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</si>
  <si>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</si>
  <si>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</si>
  <si>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</si>
  <si>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</si>
  <si>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</si>
  <si>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</si>
  <si>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</si>
  <si>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</si>
  <si>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</si>
  <si>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</si>
  <si>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</si>
  <si>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</si>
  <si>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</si>
  <si>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</si>
  <si>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</si>
  <si>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</si>
  <si>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</si>
  <si>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</si>
  <si>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</si>
  <si>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</si>
  <si>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</si>
  <si>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</si>
  <si>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</si>
  <si>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</si>
  <si>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</si>
  <si>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</si>
  <si>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</si>
  <si>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</si>
  <si>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</si>
  <si>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</si>
  <si>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</si>
  <si>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</si>
  <si>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</si>
  <si>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</si>
  <si>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</si>
  <si>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</si>
  <si>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</si>
  <si>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</si>
  <si>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</si>
  <si>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</si>
  <si>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</si>
  <si>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</si>
  <si>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</si>
  <si>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</si>
  <si>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</si>
  <si>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</si>
  <si>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</si>
  <si>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</si>
  <si>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</si>
  <si>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</si>
  <si>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</si>
  <si>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</si>
  <si>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</si>
  <si>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</si>
  <si>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</si>
  <si>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</si>
  <si>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</si>
  <si>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</si>
  <si>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</si>
  <si>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</si>
  <si>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</si>
  <si>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</si>
  <si>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</si>
  <si>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</si>
  <si>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</si>
  <si>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</si>
  <si>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</si>
  <si>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</si>
  <si>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</si>
  <si>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</si>
  <si>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</si>
  <si>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</si>
  <si>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</si>
  <si>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</si>
  <si>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</si>
  <si>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</si>
  <si>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</si>
  <si>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</si>
  <si>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</si>
  <si>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</si>
  <si>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</si>
  <si>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</si>
  <si>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</si>
  <si>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</si>
  <si>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</si>
  <si>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</si>
  <si>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</si>
  <si>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</si>
  <si>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</si>
  <si>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</si>
  <si>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</si>
  <si>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</si>
  <si>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</si>
  <si>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</si>
  <si>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</si>
  <si>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</si>
  <si>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</si>
  <si>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</si>
  <si>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</si>
  <si>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</si>
  <si>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</si>
  <si>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</si>
  <si>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</si>
  <si>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</si>
  <si>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</si>
  <si>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</si>
  <si>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</si>
  <si>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</si>
  <si>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</si>
  <si>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</si>
  <si>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</si>
  <si>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</si>
  <si>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</si>
  <si>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</si>
  <si>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</si>
  <si>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</si>
  <si>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</si>
  <si>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</si>
  <si>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</si>
  <si>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</si>
  <si>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</si>
  <si>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</si>
  <si>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</si>
  <si>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</si>
  <si>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</si>
  <si>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</si>
  <si>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</si>
  <si>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</si>
  <si>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</si>
  <si>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</si>
  <si>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</si>
  <si>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</si>
  <si>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</si>
  <si>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</si>
  <si>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</si>
  <si>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</si>
  <si>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</si>
  <si>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</si>
  <si>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</si>
  <si>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</si>
  <si>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</si>
  <si>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</si>
  <si>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</si>
  <si>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</si>
  <si>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</si>
  <si>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</si>
  <si>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</si>
  <si>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</si>
  <si>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</si>
  <si>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</si>
  <si>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</si>
  <si>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</si>
  <si>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</si>
  <si>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</si>
  <si>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</si>
  <si>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</si>
  <si>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</si>
  <si>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</si>
  <si>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</si>
  <si>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</si>
  <si>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</si>
  <si>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</si>
  <si>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</si>
  <si>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</si>
  <si>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</si>
  <si>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</si>
  <si>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</si>
  <si>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</si>
  <si>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</si>
  <si>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</si>
  <si>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</si>
  <si>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</si>
  <si>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</si>
  <si>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</si>
  <si>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</si>
  <si>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</si>
  <si>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</si>
  <si>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</si>
  <si>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</si>
  <si>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</si>
  <si>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</si>
  <si>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</si>
  <si>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</si>
  <si>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</si>
  <si>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</si>
  <si>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</si>
  <si>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</si>
  <si>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</si>
  <si>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</si>
  <si>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</si>
  <si>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</si>
  <si>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</si>
  <si>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</si>
  <si>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</si>
  <si>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</si>
  <si>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</si>
  <si>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</si>
  <si>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</si>
  <si>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</si>
  <si>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</si>
  <si>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</si>
  <si>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</si>
  <si>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</si>
  <si>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</si>
  <si>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</si>
  <si>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</si>
  <si>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</si>
  <si>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</si>
  <si>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</si>
  <si>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</si>
  <si>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</si>
  <si>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</si>
  <si>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</si>
  <si>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</si>
  <si>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</si>
  <si>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</si>
  <si>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</si>
  <si>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</si>
  <si>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</si>
  <si>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</si>
  <si>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</si>
  <si>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</si>
  <si>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</si>
  <si>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</si>
  <si>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</si>
  <si>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</si>
  <si>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</si>
  <si>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</si>
  <si>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</si>
  <si>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</si>
  <si>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</si>
  <si>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</si>
  <si>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</si>
  <si>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</si>
  <si>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</si>
  <si>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</si>
  <si>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</si>
  <si>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</si>
  <si>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</si>
  <si>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</si>
  <si>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</si>
  <si>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</si>
  <si>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</si>
  <si>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</si>
  <si>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</si>
  <si>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</si>
  <si>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</si>
  <si>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</si>
  <si>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</si>
  <si>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</si>
  <si>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</si>
  <si>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</si>
  <si>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</si>
  <si>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</si>
  <si>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</si>
  <si>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</si>
  <si>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</si>
  <si>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</si>
  <si>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</si>
  <si>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</si>
  <si>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</si>
  <si>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</si>
  <si>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</si>
  <si>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</si>
  <si>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</si>
  <si>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</si>
  <si>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</si>
  <si>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</si>
  <si>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</si>
  <si>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</si>
  <si>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</si>
  <si>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</si>
  <si>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</si>
  <si>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</si>
  <si>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</si>
  <si>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</si>
  <si>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</si>
  <si>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</si>
  <si>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</si>
  <si>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</si>
  <si>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</si>
  <si>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</si>
  <si>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</si>
  <si>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</si>
  <si>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</si>
  <si>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</si>
  <si>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</si>
  <si>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</si>
  <si>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</si>
  <si>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</si>
  <si>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</si>
  <si>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</si>
  <si>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</si>
  <si>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</si>
  <si>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</si>
  <si>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</si>
  <si>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</si>
  <si>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</si>
  <si>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</si>
  <si>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</si>
  <si>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</si>
  <si>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</si>
  <si>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</si>
  <si>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</si>
  <si>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</si>
  <si>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</si>
  <si>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</si>
  <si>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</si>
  <si>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</si>
  <si>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</si>
  <si>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</si>
  <si>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</si>
  <si>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</si>
  <si>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</si>
  <si>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</si>
  <si>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</si>
  <si>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</si>
  <si>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</si>
  <si>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</si>
  <si>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</si>
  <si>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</si>
  <si>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</si>
  <si>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</si>
  <si>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</si>
  <si>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</si>
  <si>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</si>
  <si>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</si>
  <si>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</si>
  <si>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</si>
  <si>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</si>
  <si>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</si>
  <si>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</si>
  <si>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</si>
  <si>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</si>
  <si>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</si>
  <si>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</si>
  <si>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</si>
  <si>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</si>
  <si>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</si>
  <si>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</si>
  <si>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</si>
  <si>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</si>
  <si>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</si>
  <si>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</si>
  <si>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</si>
  <si>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</si>
  <si>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</si>
  <si>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</si>
  <si>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</si>
  <si>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</si>
  <si>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</si>
  <si>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</si>
  <si>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</si>
  <si>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</si>
  <si>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</si>
  <si>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</si>
  <si>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</si>
  <si>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</si>
  <si>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</si>
  <si>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</si>
  <si>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</si>
  <si>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</si>
  <si>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</si>
  <si>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</si>
  <si>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</si>
  <si>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</si>
  <si>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</si>
  <si>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</si>
  <si>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</si>
  <si>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</si>
  <si>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</si>
  <si>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</si>
  <si>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</si>
  <si>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</si>
  <si>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</si>
  <si>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</si>
  <si>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</si>
  <si>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</si>
  <si>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</si>
  <si>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</si>
  <si>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</si>
  <si>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</si>
  <si>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</si>
  <si>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</si>
  <si>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</si>
  <si>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</si>
  <si>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</si>
  <si>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</si>
  <si>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</si>
  <si>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</si>
  <si>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</si>
  <si>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</si>
  <si>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</si>
  <si>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</si>
  <si>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</si>
  <si>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</si>
  <si>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</si>
  <si>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</si>
  <si>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</si>
  <si>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</si>
  <si>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</si>
  <si>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</si>
  <si>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</si>
  <si>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</si>
  <si>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</si>
  <si>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</si>
  <si>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</si>
  <si>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</si>
  <si>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</si>
  <si>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</si>
  <si>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</si>
  <si>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</si>
  <si>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</si>
  <si>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</si>
  <si>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</si>
  <si>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</si>
  <si>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</si>
  <si>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</si>
  <si>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</si>
  <si>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</si>
  <si>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</si>
  <si>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</si>
  <si>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</si>
  <si>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</si>
  <si>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</si>
  <si>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</si>
  <si>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</si>
  <si>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</si>
  <si>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</si>
  <si>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</si>
  <si>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</si>
  <si>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</si>
  <si>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</si>
  <si>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</si>
  <si>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</si>
  <si>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</si>
  <si>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</si>
  <si>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</si>
  <si>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</si>
  <si>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</si>
  <si>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</si>
  <si>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</si>
  <si>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</si>
  <si>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</si>
  <si>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</si>
  <si>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</si>
  <si>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</si>
  <si>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</si>
  <si>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</si>
  <si>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</si>
  <si>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</si>
  <si>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</si>
  <si>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</si>
  <si>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</si>
  <si>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</si>
  <si>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</si>
  <si>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</si>
  <si>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</si>
  <si>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</si>
  <si>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</si>
  <si>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</si>
  <si>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</si>
  <si>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</si>
  <si>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</si>
  <si>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</si>
  <si>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</si>
  <si>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</si>
  <si>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</si>
  <si>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</si>
  <si>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</si>
  <si>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</si>
  <si>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</si>
  <si>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</si>
  <si>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</si>
  <si>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</si>
  <si>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</si>
  <si>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</si>
  <si>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</si>
  <si>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</si>
  <si>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</si>
  <si>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</si>
  <si>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</si>
  <si>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</si>
  <si>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</si>
  <si>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</si>
  <si>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</si>
  <si>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</si>
  <si>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</si>
  <si>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</si>
  <si>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</si>
  <si>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</si>
  <si>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</si>
  <si>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</si>
  <si>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</si>
  <si>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</si>
  <si>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</si>
  <si>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</si>
  <si>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</si>
  <si>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</si>
  <si>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</si>
  <si>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</si>
  <si>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</si>
  <si>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</si>
  <si>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</si>
  <si>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</si>
  <si>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</si>
  <si>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</si>
  <si>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</si>
  <si>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</si>
  <si>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</si>
  <si>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</si>
  <si>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</si>
  <si>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</si>
  <si>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</si>
  <si>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</si>
  <si>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</si>
  <si>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</si>
  <si>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</si>
  <si>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</si>
  <si>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</si>
  <si>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</si>
  <si>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</si>
  <si>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</si>
  <si>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</si>
  <si>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</si>
  <si>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</si>
  <si>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</si>
  <si>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</si>
  <si>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</si>
  <si>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</si>
  <si>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</si>
  <si>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</si>
  <si>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</si>
  <si>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</si>
  <si>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</si>
  <si>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</si>
  <si>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</si>
  <si>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</si>
  <si>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</si>
  <si>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</si>
  <si>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</si>
  <si>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</si>
  <si>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</si>
  <si>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</si>
  <si>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</si>
  <si>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</si>
  <si>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</si>
  <si>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</si>
  <si>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</si>
  <si>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</si>
  <si>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</si>
  <si>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</si>
  <si>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</si>
  <si>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</si>
  <si>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</si>
  <si>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</si>
  <si>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</si>
  <si>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</si>
  <si>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</si>
  <si>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</si>
  <si>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</si>
  <si>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</si>
  <si>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</si>
  <si>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</si>
  <si>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</si>
  <si>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</si>
  <si>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</si>
  <si>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</si>
  <si>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</si>
  <si>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</si>
  <si>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</si>
  <si>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</si>
  <si>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</si>
  <si>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</si>
  <si>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</si>
  <si>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</si>
  <si>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</si>
  <si>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</si>
  <si>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</si>
  <si>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</si>
  <si>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</si>
  <si>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</si>
  <si>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</si>
  <si>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</si>
  <si>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</si>
  <si>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</si>
  <si>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</si>
  <si>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</si>
  <si>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</si>
  <si>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</si>
  <si>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</si>
  <si>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</si>
  <si>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</si>
  <si>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</si>
  <si>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</si>
  <si>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</si>
  <si>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</si>
  <si>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</si>
  <si>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</si>
  <si>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</si>
  <si>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</si>
  <si>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</si>
  <si>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</si>
  <si>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</si>
  <si>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</si>
  <si>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</si>
  <si>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</si>
  <si>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</si>
  <si>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</si>
  <si>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</si>
  <si>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</si>
  <si>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</si>
  <si>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</si>
  <si>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</si>
  <si>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</si>
  <si>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</si>
  <si>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</si>
  <si>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</si>
  <si>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</si>
  <si>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</si>
  <si>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</si>
  <si>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</si>
  <si>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</si>
  <si>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</si>
  <si>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</si>
  <si>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</si>
  <si>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</si>
  <si>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</si>
  <si>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</si>
  <si>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</si>
  <si>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</si>
  <si>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</si>
  <si>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</si>
  <si>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</si>
  <si>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</si>
  <si>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</si>
  <si>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</si>
  <si>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</si>
  <si>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</si>
  <si>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</si>
  <si>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</si>
  <si>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</si>
  <si>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</si>
  <si>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</si>
  <si>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</si>
  <si>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</si>
  <si>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</si>
  <si>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</si>
  <si>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</si>
  <si>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</si>
  <si>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</si>
  <si>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</si>
  <si>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</si>
  <si>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</si>
  <si>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</si>
  <si>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</si>
  <si>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</si>
  <si>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</si>
  <si>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</si>
  <si>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</si>
  <si>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</si>
  <si>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</si>
  <si>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</si>
  <si>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</si>
  <si>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</si>
  <si>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</si>
  <si>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</si>
  <si>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</si>
  <si>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</si>
  <si>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</si>
  <si>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</si>
  <si>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</si>
  <si>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</si>
  <si>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</si>
  <si>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</si>
  <si>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</si>
  <si>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</si>
  <si>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</si>
  <si>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</si>
  <si>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</si>
  <si>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</si>
  <si>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</si>
  <si>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</si>
  <si>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</si>
  <si>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</si>
  <si>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</si>
  <si>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</si>
  <si>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</si>
  <si>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</si>
  <si>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</si>
  <si>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</si>
  <si>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</si>
  <si>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</si>
  <si>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</si>
  <si>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</si>
  <si>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</si>
  <si>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</si>
  <si>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</si>
  <si>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</si>
  <si>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</si>
  <si>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</si>
  <si>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</si>
  <si>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</si>
  <si>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</si>
  <si>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</si>
  <si>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</si>
  <si>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</si>
  <si>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</si>
  <si>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</si>
  <si>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</si>
  <si>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</si>
  <si>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</si>
  <si>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</si>
  <si>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</si>
  <si>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</si>
  <si>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</si>
  <si>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</si>
  <si>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</si>
  <si>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</si>
  <si>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</si>
  <si>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</si>
  <si>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</si>
  <si>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</si>
  <si>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</si>
  <si>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</si>
  <si>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</si>
  <si>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</si>
  <si>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</si>
  <si>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</si>
  <si>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</si>
  <si>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</si>
  <si>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</si>
  <si>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</si>
  <si>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</si>
  <si>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</si>
  <si>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</si>
  <si>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</si>
  <si>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</si>
  <si>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</si>
  <si>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</si>
  <si>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</si>
  <si>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</si>
  <si>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</si>
  <si>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</si>
  <si>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</si>
  <si>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</si>
  <si>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</si>
  <si>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</si>
  <si>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</si>
  <si>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</si>
  <si>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</si>
  <si>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</si>
  <si>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</si>
  <si>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</si>
  <si>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</si>
  <si>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</si>
  <si>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</si>
  <si>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</si>
  <si>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</si>
  <si>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</si>
  <si>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</si>
  <si>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</si>
  <si>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</si>
  <si>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</si>
  <si>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</si>
  <si>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</si>
  <si>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</si>
  <si>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</si>
  <si>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</si>
  <si>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</si>
  <si>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</si>
  <si>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</si>
  <si>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</si>
  <si>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</si>
  <si>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</si>
  <si>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</si>
  <si>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</si>
  <si>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</si>
  <si>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</si>
  <si>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</si>
  <si>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</si>
  <si>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</si>
  <si>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</si>
  <si>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</si>
  <si>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</si>
  <si>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</si>
  <si>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</si>
  <si>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</si>
  <si>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</si>
  <si>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</si>
  <si>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</si>
  <si>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</si>
  <si>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</si>
  <si>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</si>
  <si>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</si>
  <si>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</si>
  <si>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</si>
  <si>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</si>
  <si>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</si>
  <si>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</si>
  <si>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</si>
  <si>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</si>
  <si>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</si>
  <si>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</si>
  <si>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</si>
  <si>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</si>
  <si>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</si>
  <si>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</si>
  <si>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</si>
  <si>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</si>
  <si>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</si>
  <si>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</si>
  <si>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</si>
  <si>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</si>
  <si>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</si>
  <si>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</si>
  <si>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</si>
  <si>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</si>
  <si>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</si>
  <si>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</si>
  <si>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</si>
  <si>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</si>
  <si>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</si>
  <si>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</si>
  <si>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</si>
  <si>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</si>
  <si>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</si>
  <si>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</si>
  <si>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</si>
  <si>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</si>
  <si>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</si>
  <si>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</si>
  <si>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</si>
  <si>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</si>
  <si>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</si>
  <si>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</si>
  <si>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</si>
  <si>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</si>
  <si>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</si>
  <si>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</si>
  <si>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</si>
  <si>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</si>
  <si>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</si>
  <si>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</si>
  <si>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</si>
  <si>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</si>
  <si>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</si>
  <si>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</si>
  <si>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</si>
  <si>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</si>
  <si>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</si>
  <si>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</si>
  <si>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</si>
  <si>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</si>
  <si>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</si>
  <si>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</si>
  <si>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</si>
  <si>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</si>
  <si>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</si>
  <si>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</si>
  <si>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</si>
  <si>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</si>
  <si>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</si>
  <si>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</si>
  <si>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</si>
  <si>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</si>
  <si>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</si>
  <si>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</si>
  <si>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</si>
  <si>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</si>
  <si>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</si>
  <si>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</si>
  <si>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</si>
  <si>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</si>
  <si>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</si>
  <si>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</si>
  <si>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</si>
  <si>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</si>
  <si>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</si>
  <si>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</si>
  <si>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</si>
  <si>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</si>
  <si>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</si>
  <si>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</si>
  <si>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</si>
  <si>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</si>
  <si>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</si>
  <si>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</si>
  <si>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</si>
  <si>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</si>
  <si>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</si>
  <si>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</si>
  <si>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</si>
  <si>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</si>
  <si>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</si>
  <si>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</si>
  <si>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</si>
  <si>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</si>
  <si>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</si>
  <si>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</si>
  <si>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</si>
  <si>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</si>
  <si>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</si>
  <si>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</si>
  <si>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</si>
  <si>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</si>
  <si>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</si>
  <si>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</si>
  <si>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</si>
  <si>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</si>
  <si>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</si>
  <si>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</si>
  <si>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</si>
  <si>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</si>
  <si>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</si>
  <si>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</si>
  <si>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</si>
  <si>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</si>
  <si>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</si>
  <si>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</si>
  <si>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</si>
  <si>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</si>
  <si>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</si>
  <si>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</si>
  <si>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</si>
  <si>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</si>
  <si>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</si>
  <si>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</si>
  <si>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</si>
  <si>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</si>
  <si>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</si>
  <si>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</si>
  <si>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</si>
  <si>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</si>
  <si>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</si>
  <si>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</si>
  <si>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</si>
  <si>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</si>
  <si>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</si>
  <si>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</si>
  <si>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</si>
  <si>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</si>
  <si>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</si>
  <si>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</si>
  <si>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</si>
  <si>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</si>
  <si>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</si>
  <si>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</si>
  <si>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</si>
  <si>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</si>
  <si>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</si>
  <si>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</si>
  <si>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</si>
  <si>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</si>
  <si>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</si>
  <si>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</si>
  <si>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</si>
  <si>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</si>
  <si>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</si>
  <si>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</si>
  <si>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</si>
  <si>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</si>
  <si>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</si>
  <si>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</si>
  <si>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</si>
  <si>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</si>
  <si>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</si>
  <si>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</si>
  <si>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</si>
  <si>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</si>
  <si>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</si>
  <si>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</si>
  <si>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</si>
  <si>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</si>
  <si>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</si>
  <si>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</si>
  <si>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</si>
  <si>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</si>
  <si>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</si>
  <si>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</si>
  <si>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</si>
  <si>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</si>
  <si>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</si>
  <si>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</si>
  <si>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</si>
  <si>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</si>
  <si>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</si>
  <si>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</si>
  <si>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</si>
  <si>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</si>
  <si>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</si>
  <si>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</si>
  <si>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</si>
  <si>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</si>
  <si>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</si>
  <si>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</si>
  <si>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</si>
  <si>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</si>
  <si>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</si>
  <si>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</si>
  <si>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</si>
  <si>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</si>
  <si>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</si>
  <si>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</si>
  <si>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</si>
  <si>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</si>
  <si>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</si>
  <si>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</si>
  <si>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</si>
  <si>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</si>
  <si>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</si>
  <si>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</si>
  <si>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</si>
  <si>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</si>
  <si>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</si>
  <si>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</si>
  <si>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</si>
  <si>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</si>
  <si>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</si>
  <si>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</si>
  <si>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</si>
  <si>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</si>
  <si>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</si>
  <si>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</si>
  <si>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</si>
  <si>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</si>
  <si>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</si>
  <si>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</si>
  <si>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</si>
  <si>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</si>
  <si>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</si>
  <si>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</si>
  <si>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</si>
  <si>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</si>
  <si>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</si>
  <si>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</si>
  <si>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</si>
  <si>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</si>
  <si>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</si>
  <si>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</si>
  <si>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</si>
  <si>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</si>
  <si>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</si>
  <si>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</si>
  <si>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</si>
  <si>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</si>
  <si>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</si>
  <si>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</si>
  <si>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</si>
  <si>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</si>
  <si>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</si>
  <si>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</si>
  <si>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</si>
  <si>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</si>
  <si>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</si>
  <si>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</si>
  <si>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</si>
  <si>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</si>
  <si>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</si>
  <si>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</si>
  <si>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</si>
  <si>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</si>
  <si>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</si>
  <si>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</si>
  <si>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</si>
  <si>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</si>
  <si>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</si>
  <si>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</si>
  <si>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</si>
  <si>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</si>
  <si>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</si>
  <si>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</si>
  <si>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</si>
  <si>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</si>
  <si>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</si>
  <si>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</si>
  <si>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</si>
  <si>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</si>
  <si>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</si>
  <si>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</si>
  <si>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</si>
  <si>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</si>
  <si>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</si>
  <si>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</si>
  <si>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</si>
  <si>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</si>
  <si>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</si>
  <si>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</si>
  <si>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</si>
  <si>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</si>
  <si>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</si>
  <si>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</si>
  <si>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</si>
  <si>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</si>
  <si>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</si>
  <si>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</si>
  <si>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</si>
  <si>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</si>
  <si>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</si>
  <si>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</si>
  <si>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</si>
  <si>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</si>
  <si>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</si>
  <si>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</si>
  <si>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</si>
  <si>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</si>
  <si>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</si>
  <si>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</si>
  <si>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</si>
  <si>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</si>
  <si>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</si>
  <si>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</si>
  <si>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</si>
  <si>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</si>
  <si>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</si>
  <si>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</si>
  <si>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</si>
  <si>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</si>
  <si>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</si>
  <si>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</si>
  <si>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</si>
  <si>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</si>
  <si>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</si>
  <si>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</si>
  <si>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</si>
  <si>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</si>
  <si>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</si>
  <si>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</si>
  <si>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</si>
  <si>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</si>
  <si>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</si>
  <si>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</si>
  <si>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</si>
  <si>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</si>
  <si>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</si>
  <si>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</si>
  <si>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</si>
  <si>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</si>
  <si>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</si>
  <si>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</si>
  <si>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</si>
  <si>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</si>
  <si>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</si>
  <si>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</si>
  <si>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</si>
  <si>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</si>
  <si>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</si>
  <si>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</si>
  <si>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</si>
  <si>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</si>
  <si>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</si>
  <si>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</si>
  <si>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</si>
  <si>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</si>
  <si>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</si>
  <si>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</si>
  <si>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</si>
  <si>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</si>
  <si>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</si>
  <si>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</si>
  <si>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</si>
  <si>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</si>
  <si>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</si>
  <si>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</si>
  <si>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</si>
  <si>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</si>
  <si>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</si>
  <si>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</si>
  <si>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</si>
  <si>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</si>
  <si>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</si>
  <si>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</si>
  <si>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</si>
  <si>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</si>
  <si>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</si>
  <si>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</si>
  <si>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</si>
  <si>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</si>
  <si>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</si>
  <si>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</si>
  <si>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</si>
  <si>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</si>
  <si>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</si>
  <si>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</si>
  <si>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</si>
  <si>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</si>
  <si>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</si>
  <si>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</si>
  <si>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</si>
  <si>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</si>
  <si>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</si>
  <si>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</si>
  <si>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</si>
  <si>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</si>
  <si>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</si>
  <si>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</si>
  <si>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</si>
  <si>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</si>
  <si>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</si>
  <si>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</si>
  <si>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</si>
  <si>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</si>
  <si>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</si>
  <si>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</si>
  <si>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</si>
  <si>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</si>
  <si>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</si>
  <si>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</si>
  <si>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</si>
  <si>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</si>
  <si>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</si>
  <si>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</si>
  <si>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</si>
  <si>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</si>
  <si>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</si>
  <si>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</si>
  <si>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</si>
  <si>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</si>
  <si>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</si>
  <si>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</si>
  <si>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</si>
  <si>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</si>
  <si>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</si>
  <si>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</si>
  <si>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</si>
  <si>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</si>
  <si>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</si>
  <si>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</si>
  <si>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</si>
  <si>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</si>
  <si>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</si>
  <si>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</si>
  <si>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</si>
  <si>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</si>
  <si>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</si>
  <si>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</si>
  <si>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</si>
  <si>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</si>
  <si>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</si>
  <si>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</si>
  <si>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</si>
  <si>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</si>
  <si>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</si>
  <si>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</si>
  <si>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</si>
  <si>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</si>
  <si>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</si>
  <si>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</si>
  <si>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</si>
  <si>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</si>
  <si>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</si>
  <si>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</si>
  <si>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</si>
  <si>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</si>
  <si>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</si>
  <si>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</si>
  <si>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</si>
  <si>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</si>
  <si>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</si>
  <si>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</si>
  <si>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</si>
  <si>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</si>
  <si>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</si>
  <si>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</si>
  <si>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</si>
  <si>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</si>
  <si>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</si>
  <si>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</si>
  <si>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</si>
  <si>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</si>
  <si>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</si>
  <si>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</si>
  <si>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</si>
  <si>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</si>
  <si>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</si>
  <si>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</si>
  <si>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</si>
  <si>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</si>
  <si>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</si>
  <si>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</si>
  <si>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</si>
  <si>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</si>
  <si>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</si>
  <si>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</si>
  <si>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</si>
  <si>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</si>
  <si>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</si>
  <si>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</si>
  <si>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</si>
  <si>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</si>
  <si>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</si>
  <si>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</si>
  <si>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</si>
  <si>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</si>
  <si>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</si>
  <si>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</si>
  <si>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</si>
  <si>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</si>
  <si>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</si>
  <si>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</si>
  <si>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</si>
  <si>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</si>
  <si>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</si>
  <si>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</si>
  <si>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</si>
  <si>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</si>
  <si>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</si>
  <si>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</si>
  <si>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</si>
  <si>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</si>
  <si>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</si>
  <si>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</si>
  <si>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</si>
  <si>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</si>
  <si>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</si>
  <si>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</si>
  <si>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</si>
  <si>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</si>
  <si>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</si>
  <si>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</si>
  <si>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</si>
  <si>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</si>
  <si>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</si>
  <si>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</si>
  <si>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</si>
  <si>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</si>
  <si>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</si>
  <si>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</si>
  <si>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</si>
  <si>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</si>
  <si>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</si>
  <si>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</si>
  <si>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</si>
  <si>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</si>
  <si>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</si>
  <si>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</si>
  <si>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</si>
  <si>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</si>
  <si>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</si>
  <si>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</si>
  <si>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</si>
  <si>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</si>
  <si>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</si>
  <si>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</si>
  <si>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</si>
  <si>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</si>
  <si>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</si>
  <si>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</si>
  <si>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</si>
  <si>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</si>
  <si>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</si>
  <si>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</si>
  <si>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</si>
  <si>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</si>
  <si>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</si>
  <si>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</si>
  <si>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</si>
  <si>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</si>
  <si>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</si>
  <si>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</si>
  <si>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</si>
  <si>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</si>
  <si>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</si>
  <si>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</si>
  <si>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</si>
  <si>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</si>
  <si>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</si>
  <si>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</si>
  <si>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</si>
  <si>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</si>
  <si>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</si>
  <si>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</si>
  <si>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</si>
  <si>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</si>
  <si>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</si>
  <si>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</si>
  <si>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</si>
  <si>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</si>
  <si>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</si>
  <si>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</si>
  <si>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</si>
  <si>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</si>
  <si>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</si>
  <si>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</si>
  <si>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</si>
  <si>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</si>
  <si>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</si>
  <si>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</si>
  <si>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</si>
  <si>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</si>
  <si>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</si>
  <si>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</si>
  <si>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</si>
  <si>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</si>
  <si>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</si>
  <si>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</si>
  <si>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</si>
  <si>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</si>
  <si>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</si>
  <si>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</si>
  <si>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</si>
  <si>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</si>
  <si>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</si>
  <si>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</si>
  <si>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</si>
  <si>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</si>
  <si>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</si>
  <si>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</si>
  <si>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</si>
  <si>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</si>
  <si>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</si>
  <si>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</si>
  <si>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</si>
  <si>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</si>
  <si>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</si>
  <si>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</si>
  <si>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</si>
  <si>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</si>
  <si>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</si>
  <si>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</si>
  <si>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</si>
  <si>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</si>
  <si>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</si>
  <si>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</si>
  <si>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</si>
  <si>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</si>
  <si>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</si>
  <si>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</si>
  <si>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</si>
  <si>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</si>
  <si>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</si>
  <si>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</si>
  <si>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</si>
  <si>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</si>
  <si>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</si>
  <si>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</si>
  <si>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</si>
  <si>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</si>
  <si>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</si>
  <si>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</si>
  <si>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</si>
  <si>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</si>
  <si>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</si>
  <si>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</si>
  <si>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</si>
  <si>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</si>
  <si>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</si>
  <si>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</si>
  <si>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</si>
  <si>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</si>
  <si>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</si>
  <si>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</si>
  <si>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</si>
  <si>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</si>
  <si>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</si>
  <si>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</si>
  <si>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</si>
  <si>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</si>
  <si>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</si>
  <si>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</si>
  <si>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</si>
  <si>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</si>
  <si>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</si>
  <si>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</si>
  <si>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</si>
  <si>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</si>
  <si>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</si>
  <si>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</si>
  <si>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</si>
  <si>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</si>
  <si>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</si>
  <si>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</si>
  <si>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</si>
  <si>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</si>
  <si>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</si>
  <si>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</si>
  <si>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</si>
  <si>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</si>
  <si>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</si>
  <si>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</si>
  <si>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</si>
  <si>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</si>
  <si>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</si>
  <si>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</si>
  <si>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</si>
  <si>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</si>
  <si>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</si>
  <si>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</si>
  <si>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</si>
  <si>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</si>
  <si>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</si>
  <si>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</si>
  <si>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</si>
  <si>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</si>
  <si>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</si>
  <si>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</si>
  <si>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</si>
  <si>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</si>
  <si>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</si>
  <si>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</si>
  <si>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</si>
  <si>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</si>
  <si>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</si>
  <si>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</si>
  <si>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</si>
  <si>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</si>
  <si>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</si>
  <si>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</si>
  <si>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</si>
  <si>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</si>
  <si>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</si>
  <si>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</si>
  <si>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</si>
  <si>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</si>
  <si>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</si>
  <si>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</si>
  <si>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</si>
  <si>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</si>
  <si>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</si>
  <si>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</si>
  <si>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</si>
  <si>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</si>
  <si>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</si>
  <si>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</si>
  <si>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</si>
  <si>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</si>
  <si>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</si>
  <si>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</si>
  <si>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</si>
  <si>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</si>
  <si>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</si>
  <si>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</si>
  <si>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</si>
  <si>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</si>
  <si>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</si>
  <si>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</si>
  <si>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</si>
  <si>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</si>
  <si>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</si>
  <si>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</si>
  <si>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</si>
  <si>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</si>
  <si>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</si>
  <si>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</si>
  <si>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</si>
  <si>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</si>
  <si>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</si>
  <si>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</si>
  <si>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</si>
  <si>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</si>
  <si>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</si>
  <si>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</si>
  <si>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</si>
  <si>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</si>
  <si>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</si>
  <si>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</si>
  <si>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</si>
  <si>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</si>
  <si>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</si>
  <si>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</si>
  <si>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</si>
  <si>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</si>
  <si>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</si>
  <si>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</si>
  <si>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</si>
  <si>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</si>
  <si>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</si>
  <si>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</si>
  <si>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</si>
  <si>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</si>
  <si>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</si>
  <si>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</si>
  <si>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</si>
  <si>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</si>
  <si>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</si>
  <si>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</si>
  <si>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</si>
  <si>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</si>
  <si>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</si>
  <si>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</si>
  <si>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</si>
  <si>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</si>
  <si>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</si>
  <si>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</si>
  <si>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</si>
  <si>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</si>
  <si>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</si>
  <si>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</si>
  <si>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</si>
  <si>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</si>
  <si>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</si>
  <si>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</si>
  <si>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</si>
  <si>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</si>
  <si>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</si>
  <si>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</si>
  <si>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</si>
  <si>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</si>
  <si>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</si>
  <si>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</si>
  <si>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</si>
  <si>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</si>
  <si>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</si>
  <si>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</si>
  <si>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</si>
  <si>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</si>
  <si>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</si>
  <si>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</si>
  <si>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</si>
  <si>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</si>
  <si>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</si>
  <si>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</si>
  <si>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</si>
  <si>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</si>
  <si>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</si>
  <si>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</si>
  <si>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</si>
  <si>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</si>
  <si>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</si>
  <si>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</si>
  <si>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</si>
  <si>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</si>
  <si>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</si>
  <si>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</si>
  <si>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</si>
  <si>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</si>
  <si>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</si>
  <si>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</si>
  <si>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</si>
  <si>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</si>
  <si>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</si>
  <si>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</si>
  <si>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</si>
  <si>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</si>
  <si>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</si>
  <si>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</si>
  <si>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</si>
  <si>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</si>
  <si>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</si>
  <si>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</si>
  <si>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</si>
  <si>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</si>
  <si>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</si>
  <si>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</si>
  <si>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</si>
  <si>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</si>
  <si>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</si>
  <si>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</si>
  <si>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</si>
  <si>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</si>
  <si>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</si>
  <si>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</si>
  <si>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</si>
  <si>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</si>
  <si>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</si>
  <si>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</si>
  <si>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</si>
  <si>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</si>
  <si>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</si>
  <si>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</si>
  <si>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</si>
  <si>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</si>
  <si>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</si>
  <si>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</si>
  <si>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</si>
  <si>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</si>
  <si>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</si>
  <si>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</si>
  <si>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</si>
  <si>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</si>
  <si>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</si>
  <si>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</si>
  <si>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</si>
  <si>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</si>
  <si>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</si>
  <si>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</si>
  <si>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</si>
  <si>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</si>
  <si>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</si>
  <si>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</si>
  <si>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</si>
  <si>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</si>
  <si>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</si>
  <si>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</si>
  <si>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</si>
  <si>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</si>
  <si>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</si>
  <si>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</si>
  <si>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</si>
  <si>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</si>
  <si>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</si>
  <si>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</si>
  <si>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</si>
  <si>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</si>
  <si>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</si>
  <si>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</si>
  <si>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</si>
  <si>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</si>
  <si>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</si>
  <si>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</si>
  <si>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</si>
  <si>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</si>
  <si>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</si>
  <si>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</si>
  <si>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</si>
  <si>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</si>
  <si>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</si>
  <si>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</si>
  <si>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</si>
  <si>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</si>
  <si>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</si>
  <si>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</si>
  <si>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</si>
  <si>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</si>
  <si>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</si>
  <si>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</si>
  <si>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</si>
  <si>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</si>
  <si>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</si>
  <si>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</si>
  <si>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</si>
  <si>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</si>
  <si>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</si>
  <si>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</si>
  <si>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</si>
  <si>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</si>
  <si>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</si>
  <si>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</si>
  <si>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</si>
  <si>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</si>
  <si>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</si>
  <si>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</si>
  <si>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</si>
  <si>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</si>
  <si>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</si>
  <si>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</si>
  <si>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</si>
  <si>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</si>
  <si>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</si>
  <si>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</si>
  <si>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</si>
  <si>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</si>
  <si>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</si>
  <si>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</si>
  <si>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</si>
  <si>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</si>
  <si>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</si>
  <si>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</si>
  <si>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</si>
  <si>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</si>
  <si>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</si>
  <si>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</si>
  <si>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</si>
  <si>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</si>
  <si>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</si>
  <si>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</si>
  <si>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</si>
  <si>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</si>
  <si>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</si>
  <si>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</si>
  <si>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</si>
  <si>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</si>
  <si>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</si>
  <si>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</si>
  <si>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</si>
  <si>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</si>
  <si>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</si>
  <si>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</si>
  <si>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</si>
  <si>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</si>
  <si>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</si>
  <si>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</si>
  <si>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</si>
  <si>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</si>
  <si>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</si>
  <si>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</si>
  <si>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</si>
  <si>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</si>
  <si>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</si>
  <si>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</si>
  <si>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</si>
  <si>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</si>
  <si>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</si>
  <si>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</si>
  <si>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</si>
  <si>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</si>
  <si>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</si>
  <si>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</si>
  <si>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</si>
  <si>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</si>
  <si>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</si>
  <si>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</si>
  <si>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</si>
  <si>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</si>
  <si>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</si>
  <si>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</si>
  <si>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</si>
  <si>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</si>
  <si>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</si>
  <si>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</si>
  <si>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</si>
  <si>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</si>
  <si>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</si>
  <si>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</si>
  <si>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</si>
  <si>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</si>
  <si>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</si>
  <si>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</si>
  <si>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</si>
  <si>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</si>
  <si>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</si>
  <si>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</si>
  <si>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</si>
  <si>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</si>
  <si>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</si>
  <si>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</si>
  <si>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</si>
  <si>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</si>
  <si>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</si>
  <si>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</si>
  <si>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</si>
  <si>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</si>
  <si>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</si>
  <si>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</si>
  <si>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</si>
  <si>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</si>
  <si>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</si>
  <si>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</si>
  <si>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</si>
  <si>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</si>
  <si>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</si>
  <si>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</si>
  <si>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</si>
  <si>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</si>
  <si>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</si>
  <si>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</si>
  <si>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</si>
  <si>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</si>
  <si>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</si>
  <si>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</si>
  <si>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</si>
  <si>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</si>
  <si>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</si>
  <si>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</si>
  <si>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</si>
  <si>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</si>
  <si>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</si>
  <si>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</si>
  <si>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</si>
  <si>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</si>
  <si>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</si>
  <si>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</si>
  <si>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</si>
  <si>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</si>
  <si>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</si>
  <si>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</si>
  <si>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</si>
  <si>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</si>
  <si>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</si>
  <si>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</si>
  <si>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</si>
  <si>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</si>
  <si>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</si>
  <si>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</si>
  <si>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</si>
  <si>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</si>
  <si>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</si>
  <si>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</si>
  <si>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</si>
  <si>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</si>
  <si>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</si>
  <si>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</si>
  <si>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</si>
  <si>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</si>
  <si>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</si>
  <si>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</si>
  <si>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</si>
  <si>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</si>
  <si>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</si>
  <si>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</si>
  <si>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</si>
  <si>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</si>
  <si>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</si>
  <si>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</si>
  <si>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</si>
  <si>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</si>
  <si>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</si>
  <si>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</si>
  <si>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</si>
  <si>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</si>
  <si>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</si>
  <si>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</si>
  <si>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</si>
  <si>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</si>
  <si>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</si>
  <si>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</si>
  <si>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</si>
  <si>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</si>
  <si>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</si>
  <si>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</si>
  <si>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</si>
  <si>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</si>
  <si>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</si>
  <si>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</si>
  <si>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</si>
  <si>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</si>
  <si>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</si>
  <si>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</si>
  <si>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</si>
  <si>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</si>
  <si>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</si>
  <si>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</si>
  <si>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</si>
  <si>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</si>
  <si>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</si>
  <si>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</si>
  <si>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</si>
  <si>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</si>
  <si>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</si>
  <si>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</si>
  <si>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</si>
  <si>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</si>
  <si>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</si>
  <si>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</si>
  <si>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</si>
  <si>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</si>
  <si>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</si>
  <si>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</si>
  <si>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</si>
  <si>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</si>
  <si>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</si>
  <si>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</si>
  <si>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</si>
  <si>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</si>
  <si>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</si>
  <si>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</si>
  <si>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</si>
  <si>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</si>
  <si>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</si>
  <si>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</si>
  <si>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</si>
  <si>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</si>
  <si>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</si>
  <si>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</si>
  <si>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</si>
  <si>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</si>
  <si>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</si>
  <si>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</si>
  <si>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</si>
  <si>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</si>
  <si>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</si>
  <si>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</si>
  <si>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</si>
  <si>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</si>
  <si>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</si>
  <si>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</si>
  <si>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</si>
  <si>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</si>
  <si>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</si>
  <si>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</si>
  <si>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</si>
  <si>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</si>
  <si>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</si>
  <si>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</si>
  <si>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</si>
  <si>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</si>
  <si>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</si>
  <si>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</si>
  <si>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</si>
  <si>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</si>
  <si>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</si>
  <si>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</si>
  <si>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</si>
  <si>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</si>
  <si>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</si>
  <si>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</si>
  <si>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</si>
  <si>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</si>
  <si>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</si>
  <si>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</si>
  <si>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</si>
  <si>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</si>
  <si>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</si>
  <si>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</si>
  <si>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</si>
  <si>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</si>
  <si>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</si>
  <si>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</si>
  <si>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</si>
  <si>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</si>
  <si>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</si>
  <si>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</si>
  <si>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</si>
  <si>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</si>
  <si>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</si>
  <si>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</si>
  <si>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</si>
  <si>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</si>
  <si>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</si>
  <si>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</si>
  <si>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</si>
  <si>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</si>
  <si>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</si>
  <si>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</si>
  <si>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</si>
  <si>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</si>
  <si>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</si>
  <si>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</si>
  <si>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</si>
  <si>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</si>
  <si>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</si>
  <si>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</si>
  <si>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</si>
  <si>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</si>
  <si>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</si>
  <si>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</si>
  <si>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</si>
  <si>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</si>
  <si>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</si>
  <si>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</si>
  <si>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</si>
  <si>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</si>
  <si>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</si>
  <si>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</si>
  <si>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</si>
  <si>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</si>
  <si>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</si>
  <si>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</si>
  <si>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</si>
  <si>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</si>
  <si>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</si>
  <si>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</si>
  <si>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</si>
  <si>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</si>
  <si>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</si>
  <si>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</si>
  <si>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</si>
  <si>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</si>
  <si>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</si>
  <si>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</si>
  <si>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</si>
  <si>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</si>
  <si>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</si>
  <si>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</si>
  <si>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</si>
  <si>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</si>
  <si>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</si>
  <si>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</si>
  <si>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</si>
  <si>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</si>
  <si>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</si>
  <si>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</si>
  <si>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</si>
  <si>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</si>
  <si>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</si>
  <si>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</si>
  <si>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</si>
  <si>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</si>
  <si>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</si>
  <si>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</si>
  <si>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</si>
  <si>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</si>
  <si>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</si>
  <si>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</si>
  <si>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</si>
  <si>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</si>
  <si>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</si>
  <si>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</si>
  <si>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</si>
  <si>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</si>
  <si>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</si>
  <si>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</si>
  <si>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</si>
  <si>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</si>
  <si>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</si>
  <si>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</si>
  <si>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</si>
  <si>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</si>
  <si>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</si>
  <si>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</si>
  <si>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</si>
  <si>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</si>
  <si>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</si>
  <si>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</si>
  <si>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</si>
  <si>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</si>
  <si>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</si>
  <si>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</si>
  <si>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</si>
  <si>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</si>
  <si>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</si>
  <si>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</si>
  <si>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</si>
  <si>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</si>
  <si>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</si>
  <si>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</si>
  <si>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</si>
  <si>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</si>
  <si>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</si>
  <si>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</si>
  <si>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</si>
  <si>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</si>
  <si>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</si>
  <si>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</si>
  <si>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</si>
  <si>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</si>
  <si>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</si>
  <si>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</si>
  <si>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</si>
  <si>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</si>
  <si>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</si>
  <si>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</si>
  <si>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</si>
  <si>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</si>
  <si>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</si>
  <si>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</si>
  <si>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</si>
  <si>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</si>
  <si>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</si>
  <si>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</si>
  <si>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</si>
  <si>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</si>
  <si>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</si>
  <si>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</si>
  <si>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</si>
  <si>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</si>
  <si>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</si>
  <si>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</si>
  <si>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</si>
  <si>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</si>
  <si>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</si>
  <si>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</si>
  <si>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</si>
  <si>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</si>
  <si>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</si>
  <si>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</si>
  <si>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</si>
  <si>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</si>
  <si>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</si>
  <si>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</si>
  <si>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</si>
  <si>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</si>
  <si>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</si>
  <si>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</si>
  <si>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</si>
  <si>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</si>
  <si>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</si>
  <si>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</si>
  <si>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</si>
  <si>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</si>
  <si>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</si>
  <si>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</si>
  <si>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</si>
  <si>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</si>
  <si>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</si>
  <si>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</si>
  <si>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</si>
  <si>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</si>
  <si>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</si>
  <si>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</si>
  <si>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</si>
  <si>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</si>
  <si>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</si>
  <si>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</si>
  <si>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</si>
  <si>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</si>
  <si>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</si>
  <si>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</si>
  <si>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</si>
  <si>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</si>
  <si>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</si>
  <si>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</si>
  <si>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</si>
  <si>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</si>
  <si>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</si>
  <si>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</si>
  <si>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</si>
  <si>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</si>
  <si>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</si>
  <si>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</si>
  <si>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</si>
  <si>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</si>
  <si>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</si>
  <si>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</si>
  <si>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</si>
  <si>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</si>
  <si>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</si>
  <si>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</si>
  <si>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</si>
  <si>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</si>
  <si>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</si>
  <si>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</si>
  <si>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</si>
  <si>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</si>
  <si>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</si>
  <si>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</si>
  <si>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</si>
  <si>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</si>
  <si>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</si>
  <si>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</si>
  <si>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</si>
  <si>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</si>
  <si>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</si>
  <si>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</si>
  <si>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</si>
  <si>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</si>
  <si>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</si>
  <si>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</si>
  <si>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</si>
  <si>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</si>
  <si>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</si>
  <si>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</si>
  <si>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</si>
  <si>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</si>
  <si>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</si>
  <si>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</si>
  <si>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</si>
  <si>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</si>
  <si>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</si>
  <si>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</si>
  <si>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</si>
  <si>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</si>
  <si>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</si>
  <si>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</si>
  <si>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</si>
  <si>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</si>
  <si>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</si>
  <si>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</si>
  <si>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</si>
  <si>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</si>
  <si>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</si>
  <si>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</si>
  <si>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</si>
  <si>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</si>
  <si>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</si>
  <si>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</si>
  <si>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</si>
  <si>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</si>
  <si>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</si>
  <si>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</si>
  <si>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</si>
  <si>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</si>
  <si>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</si>
  <si>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</si>
  <si>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</si>
  <si>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</si>
  <si>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</si>
  <si>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</si>
  <si>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</si>
  <si>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</si>
  <si>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</si>
  <si>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</si>
  <si>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</si>
  <si>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</si>
  <si>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</si>
  <si>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</si>
  <si>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</si>
  <si>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</si>
  <si>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</si>
  <si>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</si>
  <si>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</si>
  <si>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</si>
  <si>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</si>
  <si>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</si>
  <si>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</si>
  <si>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</si>
  <si>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</si>
  <si>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</si>
  <si>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</si>
  <si>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</si>
  <si>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</si>
  <si>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</si>
  <si>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</si>
  <si>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</si>
  <si>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</si>
  <si>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</si>
  <si>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</si>
  <si>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</si>
  <si>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</si>
  <si>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</si>
  <si>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</si>
  <si>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</si>
  <si>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</si>
  <si>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</si>
  <si>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</si>
  <si>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</si>
  <si>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</si>
  <si>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</si>
  <si>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</si>
  <si>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</si>
  <si>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</si>
  <si>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</si>
  <si>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</si>
  <si>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</si>
  <si>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</si>
  <si>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</si>
  <si>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</si>
  <si>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</si>
  <si>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</si>
  <si>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</si>
  <si>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</si>
  <si>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</si>
  <si>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</si>
  <si>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</si>
  <si>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</si>
  <si>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</si>
  <si>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</si>
  <si>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</si>
  <si>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</si>
  <si>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</si>
  <si>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</si>
  <si>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</si>
  <si>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</si>
  <si>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</si>
  <si>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</si>
  <si>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</si>
  <si>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</si>
  <si>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</si>
  <si>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</si>
  <si>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</si>
  <si>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</si>
  <si>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</si>
  <si>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</si>
  <si>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</si>
  <si>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</si>
  <si>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</si>
  <si>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</si>
  <si>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</si>
  <si>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</si>
  <si>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</si>
  <si>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</si>
  <si>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</si>
  <si>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</si>
  <si>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</si>
  <si>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</si>
  <si>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</si>
  <si>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</si>
  <si>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</si>
  <si>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</si>
  <si>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</si>
  <si>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</si>
  <si>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</si>
  <si>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</si>
  <si>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</si>
  <si>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</si>
  <si>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</si>
  <si>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</si>
  <si>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</si>
  <si>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</si>
  <si>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</si>
  <si>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</si>
  <si>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</si>
  <si>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</si>
  <si>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</si>
  <si>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</si>
  <si>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</si>
  <si>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</si>
  <si>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</si>
  <si>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</si>
  <si>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</si>
  <si>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</si>
  <si>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</si>
  <si>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</si>
  <si>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</si>
  <si>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</si>
  <si>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</si>
  <si>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</si>
  <si>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</si>
  <si>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</si>
  <si>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</si>
  <si>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</si>
  <si>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</si>
  <si>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</si>
  <si>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</si>
  <si>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</si>
  <si>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</si>
  <si>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</si>
  <si>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</si>
  <si>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</si>
  <si>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</si>
  <si>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</si>
  <si>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</si>
  <si>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</si>
  <si>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</si>
  <si>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</si>
  <si>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</si>
  <si>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</si>
  <si>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</si>
  <si>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</si>
  <si>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</si>
  <si>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</si>
  <si>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</si>
  <si>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</si>
  <si>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</si>
  <si>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</si>
  <si>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</si>
  <si>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</si>
  <si>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</si>
  <si>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</si>
  <si>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</si>
  <si>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</si>
  <si>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</si>
  <si>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</si>
  <si>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</si>
  <si>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</si>
  <si>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</si>
  <si>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</si>
  <si>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</si>
  <si>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</si>
  <si>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</si>
  <si>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</si>
  <si>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</si>
  <si>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</si>
  <si>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</si>
  <si>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</si>
  <si>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</si>
  <si>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</si>
  <si>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</si>
  <si>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</si>
  <si>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</si>
  <si>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</si>
  <si>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</si>
  <si>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</si>
  <si>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</si>
  <si>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</si>
  <si>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</si>
  <si>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</si>
  <si>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</si>
  <si>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</si>
  <si>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</si>
  <si>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</si>
  <si>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</si>
  <si>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</si>
  <si>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</si>
  <si>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</si>
  <si>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</si>
  <si>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</si>
  <si>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</si>
  <si>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</si>
  <si>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</si>
  <si>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</si>
  <si>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</si>
  <si>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</si>
  <si>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</si>
  <si>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</si>
  <si>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</si>
  <si>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</si>
  <si>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</si>
  <si>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</si>
  <si>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</si>
  <si>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</si>
  <si>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</si>
  <si>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</si>
  <si>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</si>
  <si>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</si>
  <si>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</si>
  <si>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</si>
  <si>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</si>
  <si>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</si>
  <si>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</si>
  <si>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</si>
  <si>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</si>
  <si>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</si>
  <si>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</si>
  <si>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</si>
  <si>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</si>
  <si>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</si>
  <si>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</si>
  <si>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</si>
  <si>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</si>
  <si>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</si>
  <si>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</si>
  <si>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</si>
  <si>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</si>
  <si>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</si>
  <si>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</si>
  <si>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</si>
  <si>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</si>
  <si>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</si>
  <si>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</si>
  <si>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</si>
  <si>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</si>
  <si>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</si>
  <si>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</si>
  <si>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</si>
  <si>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</si>
  <si>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</si>
  <si>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</si>
  <si>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</si>
  <si>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</si>
  <si>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</si>
  <si>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</si>
  <si>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</si>
  <si>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</si>
  <si>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</si>
  <si>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</si>
  <si>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</si>
  <si>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</si>
  <si>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</si>
  <si>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</si>
  <si>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</si>
  <si>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</si>
  <si>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</si>
  <si>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</si>
  <si>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</si>
  <si>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</si>
  <si>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</si>
  <si>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</si>
  <si>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</si>
  <si>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</si>
  <si>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</si>
  <si>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</si>
  <si>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</si>
  <si>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</si>
  <si>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</si>
  <si>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</si>
  <si>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</si>
  <si>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</si>
  <si>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</si>
  <si>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</si>
  <si>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</si>
  <si>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</si>
  <si>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</si>
  <si>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</si>
  <si>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</si>
  <si>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</si>
  <si>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</si>
  <si>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</si>
  <si>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</si>
  <si>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</si>
  <si>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</si>
  <si>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</si>
  <si>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</si>
  <si>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</si>
  <si>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</si>
  <si>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</si>
  <si>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</si>
  <si>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</si>
  <si>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</si>
  <si>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</si>
  <si>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</si>
  <si>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</si>
  <si>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</si>
  <si>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</si>
  <si>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</si>
  <si>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</si>
  <si>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</si>
  <si>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</si>
  <si>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</si>
  <si>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</si>
  <si>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</si>
  <si>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</si>
  <si>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</si>
  <si>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</si>
  <si>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</si>
  <si>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</si>
  <si>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</si>
  <si>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</si>
  <si>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</si>
  <si>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</si>
  <si>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</si>
  <si>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</si>
  <si>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</si>
  <si>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</si>
  <si>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</si>
  <si>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</si>
  <si>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</si>
  <si>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</si>
  <si>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</si>
  <si>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</si>
  <si>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</si>
  <si>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</si>
  <si>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</si>
  <si>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</si>
  <si>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</si>
  <si>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</si>
  <si>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</si>
  <si>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</si>
  <si>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</si>
  <si>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</si>
  <si>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</si>
  <si>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</si>
  <si>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</si>
  <si>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</si>
  <si>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</si>
  <si>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</si>
  <si>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</si>
  <si>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</si>
  <si>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</si>
  <si>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</si>
  <si>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</si>
  <si>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</si>
  <si>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</si>
  <si>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</si>
  <si>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</si>
  <si>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</si>
  <si>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</si>
  <si>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</si>
  <si>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</si>
  <si>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</si>
  <si>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</si>
  <si>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</si>
  <si>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</si>
  <si>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</si>
  <si>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</si>
  <si>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</si>
  <si>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</si>
  <si>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</si>
  <si>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</si>
  <si>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</si>
  <si>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</si>
  <si>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</si>
  <si>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</si>
  <si>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</si>
  <si>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</si>
  <si>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</si>
  <si>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</si>
  <si>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</si>
  <si>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</si>
  <si>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</si>
  <si>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</si>
  <si>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</si>
  <si>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</si>
  <si>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</si>
  <si>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</si>
  <si>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</si>
  <si>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</si>
  <si>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</si>
  <si>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</si>
  <si>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</si>
  <si>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</si>
  <si>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</si>
  <si>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</si>
  <si>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</si>
  <si>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</si>
  <si>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</si>
  <si>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</si>
  <si>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</si>
  <si>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</si>
  <si>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</si>
  <si>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</si>
  <si>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</si>
  <si>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</si>
  <si>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</si>
  <si>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</si>
  <si>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</si>
  <si>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</si>
  <si>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</si>
  <si>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</si>
  <si>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</si>
  <si>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</si>
  <si>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</si>
  <si>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</si>
  <si>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</si>
  <si>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</si>
  <si>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</si>
  <si>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</si>
  <si>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</si>
  <si>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</si>
  <si>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</si>
  <si>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</si>
  <si>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</si>
  <si>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</si>
  <si>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</si>
  <si>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</si>
  <si>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</si>
  <si>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</si>
  <si>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</si>
  <si>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</si>
  <si>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</si>
  <si>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</si>
  <si>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</si>
  <si>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</si>
  <si>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</si>
  <si>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</si>
  <si>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</si>
  <si>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</si>
  <si>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</si>
  <si>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</si>
  <si>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</si>
  <si>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</si>
  <si>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</si>
  <si>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</si>
  <si>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</si>
  <si>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</si>
  <si>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</si>
  <si>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</si>
  <si>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</si>
  <si>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</si>
  <si>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</si>
  <si>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</si>
  <si>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</si>
  <si>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</si>
  <si>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</si>
  <si>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</si>
  <si>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</si>
  <si>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</si>
  <si>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</si>
  <si>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</si>
  <si>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</si>
  <si>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</si>
  <si>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</si>
  <si>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</si>
  <si>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</si>
  <si>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</si>
  <si>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</si>
  <si>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</si>
  <si>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</si>
  <si>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</si>
  <si>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</si>
  <si>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</si>
  <si>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</si>
  <si>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</si>
  <si>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</si>
  <si>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</si>
  <si>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</si>
  <si>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</si>
  <si>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</si>
  <si>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</si>
  <si>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</si>
  <si>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</si>
  <si>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</si>
  <si>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</si>
  <si>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</si>
  <si>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</si>
  <si>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</si>
  <si>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</si>
  <si>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</si>
  <si>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</si>
  <si>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</si>
  <si>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</si>
  <si>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</si>
  <si>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</si>
  <si>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</si>
  <si>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</si>
  <si>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</si>
  <si>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</si>
  <si>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</si>
  <si>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</si>
  <si>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</si>
  <si>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</si>
  <si>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</si>
  <si>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</si>
  <si>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</si>
  <si>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</si>
  <si>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</si>
  <si>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</si>
  <si>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</si>
  <si>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</si>
  <si>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</si>
  <si>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</si>
  <si>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</si>
  <si>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</si>
  <si>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</si>
  <si>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</si>
  <si>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</si>
  <si>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</si>
  <si>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</si>
  <si>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</si>
  <si>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</si>
  <si>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</si>
  <si>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</si>
  <si>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</si>
  <si>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</si>
  <si>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</si>
  <si>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</si>
  <si>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</si>
  <si>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</si>
  <si>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</si>
  <si>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</si>
  <si>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</si>
  <si>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</si>
  <si>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</si>
  <si>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</si>
  <si>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</si>
  <si>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</si>
  <si>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</si>
  <si>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</si>
  <si>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</si>
  <si>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</si>
  <si>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</si>
  <si>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</si>
  <si>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</si>
  <si>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</si>
  <si>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</si>
  <si>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</si>
  <si>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</si>
  <si>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</si>
  <si>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</si>
  <si>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</si>
  <si>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</si>
  <si>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</si>
  <si>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</si>
  <si>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</si>
  <si>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</si>
  <si>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</si>
  <si>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</si>
  <si>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</si>
  <si>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</si>
  <si>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</si>
  <si>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</si>
  <si>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</si>
  <si>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</si>
  <si>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</si>
  <si>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</si>
  <si>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</si>
  <si>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</si>
  <si>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</si>
  <si>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</si>
  <si>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</si>
  <si>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</si>
  <si>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</si>
  <si>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</si>
  <si>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</si>
  <si>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</si>
  <si>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</si>
  <si>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</si>
  <si>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</si>
  <si>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</si>
  <si>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</si>
  <si>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</si>
  <si>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</si>
  <si>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</si>
  <si>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</si>
  <si>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</si>
  <si>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</si>
  <si>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</si>
  <si>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</si>
  <si>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</si>
  <si>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</si>
  <si>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</si>
  <si>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</si>
  <si>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</si>
  <si>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</si>
  <si>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</si>
  <si>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</si>
  <si>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</si>
  <si>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</si>
  <si>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</si>
  <si>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</si>
  <si>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</si>
  <si>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</si>
  <si>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</si>
  <si>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</si>
  <si>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</si>
  <si>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</si>
  <si>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</si>
  <si>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</si>
  <si>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</si>
  <si>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</si>
  <si>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</si>
  <si>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</si>
  <si>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</si>
  <si>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</si>
  <si>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</si>
  <si>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</si>
  <si>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</si>
  <si>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</si>
  <si>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</si>
  <si>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</si>
  <si>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</si>
  <si>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</si>
  <si>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</si>
  <si>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</si>
  <si>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</si>
  <si>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</si>
  <si>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</si>
  <si>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</si>
  <si>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</si>
  <si>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</si>
  <si>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</si>
  <si>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</si>
  <si>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</si>
  <si>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</si>
  <si>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</si>
  <si>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</si>
  <si>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</si>
  <si>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</si>
  <si>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</si>
  <si>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</si>
  <si>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</si>
  <si>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</si>
  <si>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</si>
  <si>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</si>
  <si>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</si>
  <si>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</si>
  <si>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</si>
  <si>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</si>
  <si>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</si>
  <si>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</si>
  <si>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</si>
  <si>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</si>
  <si>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</si>
  <si>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</si>
  <si>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</si>
  <si>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</si>
  <si>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</si>
  <si>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</si>
  <si>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</si>
  <si>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</si>
  <si>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</si>
  <si>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</si>
  <si>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</si>
  <si>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</si>
  <si>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</si>
  <si>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</si>
  <si>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</si>
  <si>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</si>
  <si>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</si>
  <si>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</si>
  <si>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</si>
  <si>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</si>
  <si>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</si>
  <si>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</si>
  <si>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</si>
  <si>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</si>
  <si>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</si>
  <si>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</si>
  <si>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</si>
  <si>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</si>
  <si>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</si>
  <si>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</si>
  <si>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</si>
  <si>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</si>
  <si>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</si>
  <si>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</si>
  <si>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</si>
  <si>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</si>
  <si>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</si>
  <si>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</si>
  <si>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</si>
  <si>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</si>
  <si>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</si>
  <si>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</si>
  <si>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</si>
  <si>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</si>
  <si>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</si>
  <si>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</si>
  <si>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</si>
  <si>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</si>
  <si>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</si>
  <si>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</si>
  <si>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</si>
  <si>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</si>
  <si>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</si>
  <si>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</si>
  <si>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</si>
  <si>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</si>
  <si>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</si>
  <si>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</si>
  <si>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</si>
  <si>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</si>
  <si>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</si>
  <si>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</si>
  <si>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</si>
  <si>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</si>
  <si>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</si>
  <si>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</si>
  <si>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</si>
  <si>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</si>
  <si>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</si>
  <si>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</si>
  <si>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</si>
  <si>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</si>
  <si>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</si>
  <si>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</si>
  <si>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</si>
  <si>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</si>
  <si>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</si>
  <si>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</si>
  <si>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</si>
  <si>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</si>
  <si>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</si>
  <si>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</si>
  <si>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</si>
  <si>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</si>
  <si>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</si>
  <si>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</si>
  <si>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</si>
  <si>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</si>
  <si>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</si>
  <si>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</si>
  <si>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</si>
  <si>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</si>
  <si>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</si>
  <si>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</si>
  <si>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</si>
  <si>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</si>
  <si>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</si>
  <si>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</si>
  <si>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</si>
  <si>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</si>
  <si>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</si>
  <si>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</si>
  <si>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</si>
  <si>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</si>
  <si>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</si>
  <si>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</si>
  <si>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</si>
  <si>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</si>
  <si>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</si>
  <si>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</si>
  <si>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</si>
  <si>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</si>
  <si>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</si>
  <si>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</si>
  <si>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</si>
  <si>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</si>
  <si>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</si>
  <si>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</si>
  <si>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</si>
  <si>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</si>
  <si>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</si>
  <si>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</si>
  <si>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</si>
  <si>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</si>
  <si>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</si>
  <si>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</si>
  <si>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</si>
  <si>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</si>
  <si>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</si>
  <si>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</si>
  <si>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</si>
  <si>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</si>
  <si>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</si>
  <si>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</si>
  <si>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</si>
  <si>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</si>
  <si>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</si>
  <si>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</si>
  <si>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</si>
  <si>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</si>
  <si>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</si>
  <si>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</si>
  <si>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</si>
  <si>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</si>
  <si>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</si>
  <si>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</si>
  <si>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</si>
  <si>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</si>
  <si>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</si>
  <si>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</si>
  <si>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</si>
  <si>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</si>
  <si>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</si>
  <si>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</si>
  <si>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</si>
  <si>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</si>
  <si>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</si>
  <si>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</si>
  <si>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</si>
  <si>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</si>
  <si>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</si>
  <si>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</si>
  <si>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</si>
  <si>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</si>
  <si>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</si>
  <si>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</si>
  <si>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</si>
  <si>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</si>
  <si>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</si>
  <si>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</si>
  <si>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</si>
  <si>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</si>
  <si>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</si>
  <si>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</si>
  <si>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</si>
  <si>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</si>
  <si>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</si>
  <si>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</si>
  <si>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</si>
  <si>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</si>
  <si>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</si>
  <si>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</si>
  <si>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</si>
  <si>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</si>
  <si>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</si>
  <si>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</si>
  <si>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</si>
  <si>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</si>
  <si>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</si>
  <si>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</si>
  <si>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</si>
  <si>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</si>
  <si>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</si>
  <si>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</si>
  <si>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</si>
  <si>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</si>
  <si>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</si>
  <si>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</si>
  <si>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</si>
  <si>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</si>
  <si>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</si>
  <si>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</si>
  <si>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</si>
  <si>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</si>
  <si>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</si>
  <si>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</si>
  <si>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</si>
  <si>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</si>
  <si>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</si>
  <si>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</si>
  <si>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</si>
  <si>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</si>
  <si>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</si>
  <si>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</si>
  <si>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</si>
  <si>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</si>
  <si>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</si>
  <si>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</si>
  <si>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</si>
  <si>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</si>
  <si>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</si>
  <si>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</si>
  <si>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</si>
  <si>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</si>
  <si>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</si>
  <si>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</si>
  <si>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</si>
  <si>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</si>
  <si>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</si>
  <si>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</si>
  <si>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</si>
  <si>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</si>
  <si>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</si>
  <si>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</si>
  <si>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</si>
  <si>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</si>
  <si>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</si>
  <si>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</si>
  <si>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</si>
  <si>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</si>
  <si>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</si>
  <si>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</si>
  <si>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</si>
  <si>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</si>
  <si>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</si>
  <si>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</si>
  <si>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</si>
  <si>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</si>
  <si>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</si>
  <si>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</si>
  <si>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</si>
  <si>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</si>
  <si>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</si>
  <si>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</si>
  <si>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</si>
  <si>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</si>
  <si>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</si>
  <si>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</si>
  <si>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</si>
  <si>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</si>
  <si>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</si>
  <si>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</si>
  <si>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</si>
  <si>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</si>
  <si>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</si>
  <si>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</si>
  <si>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</si>
  <si>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</si>
  <si>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</si>
  <si>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</si>
  <si>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</si>
  <si>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</si>
  <si>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</si>
  <si>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</si>
  <si>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</si>
  <si>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</si>
  <si>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</si>
  <si>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</si>
  <si>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</si>
  <si>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</si>
  <si>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</si>
  <si>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</si>
  <si>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</si>
  <si>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</si>
  <si>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</si>
  <si>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</si>
  <si>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</si>
  <si>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</si>
  <si>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</si>
  <si>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</si>
  <si>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</si>
  <si>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</si>
  <si>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</si>
  <si>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</si>
  <si>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</si>
  <si>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</si>
  <si>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</si>
  <si>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</si>
  <si>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</si>
  <si>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</si>
  <si>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</si>
  <si>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</si>
  <si>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</si>
  <si>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</si>
  <si>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</si>
  <si>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</si>
  <si>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</si>
  <si>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</si>
  <si>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</si>
  <si>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</si>
  <si>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</si>
  <si>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</si>
  <si>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</si>
  <si>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</si>
  <si>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</si>
  <si>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</si>
  <si>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</si>
  <si>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</si>
  <si>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</si>
  <si>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</si>
  <si>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</si>
  <si>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</si>
  <si>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</si>
  <si>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</si>
  <si>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</si>
  <si>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</si>
  <si>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</si>
  <si>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</si>
  <si>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</si>
  <si>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</si>
  <si>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</si>
  <si>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</si>
  <si>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</si>
  <si>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</si>
  <si>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</si>
  <si>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</si>
  <si>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</si>
  <si>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</si>
  <si>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</si>
  <si>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</si>
  <si>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</si>
  <si>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</si>
  <si>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</si>
  <si>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</si>
  <si>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</si>
  <si>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</si>
  <si>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</si>
  <si>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</si>
  <si>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</si>
  <si>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</si>
  <si>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</si>
  <si>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</si>
  <si>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</si>
  <si>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</si>
  <si>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</si>
  <si>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</si>
  <si>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</si>
  <si>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</si>
  <si>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</si>
  <si>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</si>
  <si>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</si>
  <si>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</si>
  <si>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</si>
  <si>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</si>
  <si>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</si>
  <si>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</si>
  <si>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</si>
  <si>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</si>
  <si>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</si>
  <si>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</si>
  <si>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</si>
  <si>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</si>
  <si>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</si>
  <si>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</si>
  <si>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</si>
  <si>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</si>
  <si>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</si>
  <si>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</si>
  <si>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</si>
  <si>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</si>
  <si>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</si>
  <si>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</si>
  <si>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</si>
  <si>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</si>
  <si>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</si>
  <si>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</si>
  <si>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</si>
  <si>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</si>
  <si>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</si>
  <si>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</si>
  <si>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</si>
  <si>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</si>
  <si>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</si>
  <si>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</si>
  <si>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</si>
  <si>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</si>
  <si>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</si>
  <si>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</si>
  <si>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</si>
  <si>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</si>
  <si>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</si>
  <si>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</si>
  <si>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</si>
  <si>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</si>
  <si>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</si>
  <si>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</si>
  <si>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</si>
  <si>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</si>
  <si>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</si>
  <si>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</si>
  <si>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</si>
  <si>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</si>
  <si>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</si>
  <si>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</si>
  <si>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</si>
  <si>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</si>
  <si>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</si>
  <si>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</si>
  <si>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</si>
  <si>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</si>
  <si>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</si>
  <si>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</si>
  <si>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</si>
  <si>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</si>
  <si>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</si>
  <si>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</si>
  <si>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</si>
  <si>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</si>
  <si>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</si>
  <si>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</si>
  <si>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</si>
  <si>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</si>
  <si>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</si>
  <si>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</si>
  <si>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</si>
  <si>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</si>
  <si>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</si>
  <si>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</si>
  <si>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</si>
  <si>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</si>
  <si>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</si>
  <si>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</si>
  <si>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</si>
  <si>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</si>
  <si>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</si>
  <si>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</si>
  <si>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</si>
  <si>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</si>
  <si>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</si>
  <si>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</si>
  <si>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</si>
  <si>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</si>
  <si>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</si>
  <si>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</si>
  <si>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</si>
  <si>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</si>
  <si>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</si>
  <si>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</si>
  <si>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</si>
  <si>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</si>
  <si>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</si>
  <si>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</si>
  <si>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</si>
  <si>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</si>
  <si>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</si>
  <si>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</si>
  <si>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</si>
  <si>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</si>
  <si>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</si>
  <si>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</si>
  <si>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</si>
  <si>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</si>
  <si>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</si>
  <si>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</si>
  <si>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</si>
  <si>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</si>
  <si>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</si>
  <si>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</si>
  <si>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</si>
  <si>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</si>
  <si>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</si>
  <si>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</si>
  <si>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</si>
  <si>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</si>
  <si>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</si>
  <si>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</si>
  <si>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</si>
  <si>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</si>
  <si>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</si>
  <si>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</si>
  <si>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</si>
  <si>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</si>
  <si>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</si>
  <si>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</si>
  <si>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</si>
  <si>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</si>
  <si>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</si>
  <si>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</si>
  <si>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</si>
  <si>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</si>
  <si>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</si>
  <si>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</si>
  <si>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</si>
  <si>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</si>
  <si>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</si>
  <si>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</si>
  <si>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</si>
  <si>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</si>
  <si>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</si>
  <si>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</si>
  <si>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</si>
  <si>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</si>
  <si>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</si>
  <si>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</si>
  <si>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</si>
  <si>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</si>
  <si>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</si>
  <si>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</si>
  <si>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</si>
  <si>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</si>
  <si>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</si>
  <si>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</si>
  <si>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</si>
  <si>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</si>
  <si>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</si>
  <si>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</si>
  <si>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</si>
  <si>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</si>
  <si>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</si>
  <si>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</si>
  <si>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</si>
  <si>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</si>
  <si>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</si>
  <si>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</si>
  <si>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</si>
  <si>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</si>
  <si>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</si>
  <si>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</si>
  <si>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</si>
  <si>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</si>
  <si>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</si>
  <si>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</si>
  <si>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</si>
  <si>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</si>
  <si>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</si>
  <si>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</si>
  <si>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</si>
  <si>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</si>
  <si>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</si>
  <si>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</si>
  <si>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</si>
  <si>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</si>
  <si>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</si>
  <si>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</si>
  <si>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</si>
  <si>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</si>
  <si>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</si>
  <si>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</si>
  <si>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</si>
  <si>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</si>
  <si>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</si>
  <si>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</si>
  <si>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</si>
  <si>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</si>
  <si>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</si>
  <si>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</si>
  <si>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</si>
  <si>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</si>
  <si>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</si>
  <si>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</si>
  <si>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</si>
  <si>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</si>
  <si>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</si>
  <si>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</si>
  <si>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</si>
  <si>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</si>
  <si>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</si>
  <si>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</si>
  <si>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</si>
  <si>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</si>
  <si>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</si>
  <si>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</si>
  <si>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</si>
  <si>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</si>
  <si>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</si>
  <si>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</si>
  <si>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</si>
  <si>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</si>
  <si>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</si>
  <si>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</si>
  <si>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</si>
  <si>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</si>
  <si>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</si>
  <si>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</si>
  <si>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</si>
  <si>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</si>
  <si>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</si>
  <si>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</si>
  <si>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</si>
  <si>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</si>
  <si>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</si>
  <si>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</si>
  <si>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</si>
  <si>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</si>
  <si>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</si>
  <si>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</si>
  <si>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</si>
  <si>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</si>
  <si>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</si>
  <si>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</si>
  <si>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</si>
  <si>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</si>
  <si>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</si>
  <si>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</si>
  <si>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</si>
  <si>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</si>
  <si>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</si>
  <si>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</si>
  <si>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</si>
  <si>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</si>
  <si>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</si>
  <si>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</si>
  <si>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</si>
  <si>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</si>
  <si>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</si>
  <si>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</si>
  <si>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</si>
  <si>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</si>
  <si>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</si>
  <si>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</si>
  <si>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</si>
  <si>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</si>
  <si>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</si>
  <si>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</si>
  <si>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</si>
  <si>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</si>
  <si>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</si>
  <si>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</si>
  <si>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</si>
  <si>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</si>
  <si>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</si>
  <si>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</si>
  <si>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</si>
  <si>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</si>
  <si>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</si>
  <si>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</si>
  <si>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</si>
  <si>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</si>
  <si>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</si>
  <si>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</si>
  <si>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</si>
  <si>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</si>
  <si>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</si>
  <si>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</si>
  <si>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</si>
  <si>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</si>
  <si>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</si>
  <si>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</si>
  <si>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</si>
  <si>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</si>
  <si>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</si>
  <si>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</si>
  <si>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</si>
  <si>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</si>
  <si>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</si>
  <si>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</si>
  <si>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</si>
  <si>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</si>
  <si>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</si>
  <si>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</si>
  <si>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</si>
  <si>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</si>
  <si>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</si>
  <si>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</si>
  <si>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</si>
  <si>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</si>
  <si>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</si>
  <si>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</si>
  <si>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</si>
  <si>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</si>
  <si>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</si>
  <si>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</si>
  <si>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</si>
  <si>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</si>
  <si>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</si>
  <si>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</si>
  <si>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</si>
  <si>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</si>
  <si>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</si>
  <si>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</si>
  <si>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</si>
  <si>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</si>
  <si>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</si>
  <si>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</si>
  <si>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</si>
  <si>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</si>
  <si>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</si>
  <si>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</si>
  <si>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</si>
  <si>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</si>
  <si>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</si>
  <si>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</si>
  <si>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</si>
  <si>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</si>
  <si>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</si>
  <si>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</si>
  <si>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</si>
  <si>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</si>
  <si>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</si>
  <si>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</si>
  <si>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</si>
  <si>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</si>
  <si>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</si>
  <si>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</si>
  <si>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</si>
  <si>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</si>
  <si>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</si>
  <si>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</si>
  <si>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</si>
  <si>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</si>
  <si>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</si>
  <si>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</si>
  <si>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</si>
  <si>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</si>
  <si>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</si>
  <si>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</si>
  <si>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</si>
  <si>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</si>
  <si>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</si>
  <si>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</si>
  <si>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</si>
  <si>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</si>
  <si>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</si>
  <si>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</si>
  <si>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</si>
  <si>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</si>
  <si>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</si>
  <si>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</si>
  <si>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</si>
  <si>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</si>
  <si>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</si>
  <si>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</si>
  <si>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</si>
  <si>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</si>
  <si>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</si>
  <si>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</si>
  <si>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</si>
  <si>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</si>
  <si>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</si>
  <si>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</si>
  <si>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</si>
  <si>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</si>
  <si>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</si>
  <si>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</si>
  <si>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</si>
  <si>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</si>
  <si>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</si>
  <si>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</si>
  <si>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</si>
  <si>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</si>
  <si>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</si>
  <si>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</si>
  <si>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</si>
  <si>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</si>
  <si>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</si>
  <si>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</si>
  <si>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</si>
  <si>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</si>
  <si>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</si>
  <si>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</si>
  <si>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</si>
  <si>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</si>
  <si>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</si>
  <si>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</si>
  <si>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</si>
  <si>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</si>
  <si>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</si>
  <si>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</si>
  <si>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</si>
  <si>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</si>
  <si>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</si>
  <si>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</si>
  <si>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</si>
  <si>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</si>
  <si>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</si>
  <si>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</si>
  <si>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</si>
  <si>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</si>
  <si>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</si>
  <si>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</si>
  <si>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</si>
  <si>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</si>
  <si>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</si>
  <si>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</si>
  <si>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</si>
  <si>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</si>
  <si>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</si>
  <si>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</si>
  <si>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</si>
  <si>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</si>
  <si>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</si>
  <si>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</si>
  <si>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</si>
  <si>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</si>
  <si>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</si>
  <si>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</si>
  <si>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</si>
  <si>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</si>
  <si>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</si>
  <si>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</si>
  <si>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</si>
  <si>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</si>
  <si>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</si>
  <si>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</si>
  <si>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</si>
  <si>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</si>
  <si>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</si>
  <si>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</si>
  <si>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</si>
  <si>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</si>
  <si>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</si>
  <si>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</si>
  <si>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</si>
  <si>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</si>
  <si>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</si>
  <si>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</si>
  <si>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</si>
  <si>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</si>
  <si>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</si>
  <si>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</si>
  <si>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</si>
  <si>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</si>
  <si>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</si>
  <si>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</si>
  <si>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</si>
  <si>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</si>
  <si>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</si>
  <si>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</si>
  <si>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</si>
  <si>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</si>
  <si>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</si>
  <si>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</si>
  <si>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</si>
  <si>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</si>
  <si>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</si>
  <si>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</si>
  <si>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</si>
  <si>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</si>
  <si>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</si>
  <si>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</si>
  <si>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</si>
  <si>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</si>
  <si>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</si>
  <si>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</si>
  <si>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</si>
  <si>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</si>
  <si>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</si>
  <si>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</si>
  <si>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</si>
  <si>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</si>
  <si>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</si>
  <si>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</si>
  <si>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</si>
  <si>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</si>
  <si>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</si>
  <si>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</si>
  <si>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</si>
  <si>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</si>
  <si>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</si>
  <si>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</si>
  <si>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</si>
  <si>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</si>
  <si>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</si>
  <si>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</si>
  <si>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</si>
  <si>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</si>
  <si>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</si>
  <si>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</si>
  <si>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</si>
  <si>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</si>
  <si>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</si>
  <si>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</si>
  <si>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</si>
  <si>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</si>
  <si>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</si>
  <si>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</si>
  <si>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</si>
  <si>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</si>
  <si>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</si>
  <si>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</si>
  <si>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</si>
  <si>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</si>
  <si>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</si>
  <si>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</si>
  <si>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</si>
  <si>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</si>
  <si>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</si>
  <si>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</si>
  <si>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</si>
  <si>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</si>
  <si>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</si>
  <si>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</si>
  <si>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</si>
  <si>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</si>
  <si>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</si>
  <si>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</si>
  <si>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</si>
  <si>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</si>
  <si>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</si>
  <si>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</si>
  <si>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</si>
  <si>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</si>
  <si>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</si>
  <si>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</si>
  <si>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</si>
  <si>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</si>
  <si>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</si>
  <si>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</si>
  <si>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</si>
  <si>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</si>
  <si>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</si>
  <si>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</si>
  <si>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</si>
  <si>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</si>
  <si>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</si>
  <si>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</si>
  <si>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</si>
  <si>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</si>
  <si>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</si>
  <si>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</si>
  <si>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</si>
  <si>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</si>
  <si>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</si>
  <si>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</si>
  <si>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</si>
  <si>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</si>
  <si>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</si>
  <si>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</si>
  <si>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</si>
  <si>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</si>
  <si>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</si>
  <si>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</si>
  <si>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</si>
  <si>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</si>
  <si>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</si>
  <si>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</si>
  <si>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</si>
  <si>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</si>
  <si>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</si>
  <si>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</si>
  <si>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</si>
  <si>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</si>
  <si>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</si>
  <si>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</si>
  <si>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</si>
  <si>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</si>
  <si>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</si>
  <si>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</si>
  <si>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</si>
  <si>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</si>
  <si>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</si>
  <si>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</si>
  <si>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</si>
  <si>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</si>
  <si>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</si>
  <si>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</si>
  <si>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</si>
  <si>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</si>
  <si>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</si>
  <si>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</si>
  <si>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</si>
  <si>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</si>
  <si>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</si>
  <si>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</si>
  <si>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</si>
  <si>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</si>
  <si>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</si>
  <si>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</si>
  <si>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</si>
  <si>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</si>
  <si>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</si>
  <si>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</si>
  <si>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</si>
  <si>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</si>
  <si>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</si>
  <si>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</si>
  <si>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</si>
  <si>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</si>
  <si>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</si>
  <si>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</si>
  <si>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</si>
  <si>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</si>
  <si>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</si>
  <si>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</si>
  <si>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</si>
  <si>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</si>
  <si>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</si>
  <si>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</si>
  <si>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</si>
  <si>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</si>
  <si>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</si>
  <si>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</si>
  <si>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</si>
  <si>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</si>
  <si>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</si>
  <si>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</si>
  <si>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</si>
  <si>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</si>
  <si>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</si>
  <si>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</si>
  <si>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</si>
  <si>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</si>
  <si>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</si>
  <si>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</si>
  <si>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</si>
  <si>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</si>
  <si>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</si>
  <si>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</si>
  <si>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</si>
  <si>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</si>
  <si>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</si>
  <si>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</si>
  <si>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</si>
  <si>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</si>
  <si>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</si>
  <si>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</si>
  <si>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</si>
  <si>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</si>
  <si>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</si>
  <si>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</si>
  <si>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</si>
  <si>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</si>
  <si>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</si>
  <si>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</si>
  <si>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</si>
  <si>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</si>
  <si>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</si>
  <si>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</si>
  <si>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</si>
  <si>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</si>
  <si>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</si>
  <si>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</si>
  <si>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</si>
  <si>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</si>
  <si>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</si>
  <si>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</si>
  <si>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</si>
  <si>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</si>
  <si>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</si>
  <si>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</si>
  <si>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</si>
  <si>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</si>
  <si>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</si>
  <si>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</si>
  <si>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</si>
  <si>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</si>
  <si>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</si>
  <si>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</si>
  <si>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</si>
  <si>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</si>
  <si>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</si>
  <si>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</si>
  <si>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</si>
  <si>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</si>
  <si>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</si>
  <si>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</si>
  <si>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</si>
  <si>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</si>
  <si>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</si>
  <si>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</si>
  <si>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</si>
  <si>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</si>
  <si>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</si>
  <si>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</si>
  <si>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</si>
  <si>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</si>
  <si>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</si>
  <si>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</si>
  <si>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</si>
  <si>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</si>
  <si>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</si>
  <si>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</si>
  <si>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</si>
  <si>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</si>
  <si>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</si>
  <si>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</si>
  <si>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</si>
  <si>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</si>
  <si>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</si>
  <si>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</si>
  <si>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</si>
  <si>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</si>
  <si>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</si>
  <si>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</si>
  <si>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</si>
  <si>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</si>
  <si>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</si>
  <si>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</si>
  <si>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</si>
  <si>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</si>
  <si>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</si>
  <si>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</si>
  <si>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</si>
  <si>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</si>
  <si>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</si>
  <si>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</si>
  <si>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</si>
  <si>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</si>
  <si>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</si>
  <si>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</si>
  <si>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</si>
  <si>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</si>
  <si>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</si>
  <si>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</si>
  <si>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</si>
  <si>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</si>
  <si>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</si>
  <si>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</si>
  <si>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</si>
  <si>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</si>
  <si>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</si>
  <si>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</si>
  <si>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</si>
  <si>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</si>
  <si>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</si>
  <si>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</si>
  <si>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</si>
  <si>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</si>
  <si>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</si>
  <si>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</si>
  <si>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</si>
  <si>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</si>
  <si>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</si>
  <si>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</si>
  <si>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</si>
  <si>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</si>
  <si>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</si>
  <si>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</si>
  <si>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</si>
  <si>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</si>
  <si>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</si>
  <si>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</si>
  <si>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</si>
  <si>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</si>
  <si>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</si>
  <si>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</si>
  <si>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</si>
  <si>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</si>
  <si>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</si>
  <si>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</si>
  <si>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</si>
  <si>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</si>
  <si>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</si>
  <si>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</si>
  <si>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</si>
  <si>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</si>
  <si>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</si>
  <si>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</si>
  <si>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</si>
  <si>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</si>
  <si>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</si>
  <si>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</si>
  <si>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</si>
  <si>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</si>
  <si>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</si>
  <si>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</si>
  <si>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</si>
  <si>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</si>
  <si>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</si>
  <si>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</si>
  <si>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</si>
  <si>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</si>
  <si>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</si>
  <si>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</si>
  <si>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</si>
  <si>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</si>
  <si>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</si>
  <si>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</si>
  <si>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</si>
  <si>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</si>
  <si>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</si>
  <si>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</si>
  <si>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</si>
  <si>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</si>
  <si>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</si>
  <si>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</si>
  <si>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</si>
  <si>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</si>
  <si>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</si>
  <si>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</si>
  <si>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</si>
  <si>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</si>
  <si>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</si>
  <si>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</si>
  <si>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</si>
  <si>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</si>
  <si>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</si>
  <si>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</si>
  <si>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</si>
  <si>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</si>
  <si>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</si>
  <si>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</si>
  <si>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</si>
  <si>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</si>
  <si>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</si>
  <si>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</si>
  <si>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</si>
  <si>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</si>
  <si>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</si>
  <si>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</si>
  <si>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</si>
  <si>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</si>
  <si>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</si>
  <si>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</si>
  <si>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</si>
  <si>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</si>
  <si>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</si>
  <si>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</si>
  <si>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</si>
  <si>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</si>
  <si>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</si>
  <si>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</si>
  <si>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</si>
  <si>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</si>
  <si>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</si>
  <si>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</si>
  <si>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</si>
  <si>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</si>
  <si>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</si>
  <si>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</si>
  <si>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</si>
  <si>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</si>
  <si>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</si>
  <si>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</si>
  <si>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</si>
  <si>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</si>
  <si>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</si>
  <si>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</si>
  <si>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</si>
  <si>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</si>
  <si>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</si>
  <si>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</si>
  <si>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</si>
  <si>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</si>
  <si>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</si>
  <si>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</si>
  <si>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</si>
  <si>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</si>
  <si>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</si>
  <si>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</si>
  <si>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</si>
  <si>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</si>
  <si>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</si>
  <si>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</si>
  <si>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</si>
  <si>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</si>
  <si>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</si>
  <si>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</si>
  <si>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</si>
  <si>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</si>
  <si>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</si>
  <si>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</si>
  <si>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</si>
  <si>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</si>
  <si>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</si>
  <si>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</si>
  <si>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</si>
  <si>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</si>
  <si>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</si>
  <si>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</si>
  <si>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</si>
  <si>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</si>
  <si>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</si>
  <si>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</si>
  <si>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</si>
  <si>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</si>
  <si>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</si>
  <si>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</si>
  <si>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</si>
  <si>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</si>
  <si>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</si>
  <si>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</si>
  <si>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</si>
  <si>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</si>
  <si>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</si>
  <si>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</si>
  <si>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</si>
  <si>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</si>
  <si>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</si>
  <si>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</si>
  <si>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</si>
  <si>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</si>
  <si>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</si>
  <si>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</si>
  <si>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</si>
  <si>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</si>
  <si>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</si>
  <si>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</si>
  <si>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</si>
  <si>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</si>
  <si>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</si>
  <si>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</si>
  <si>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</si>
  <si>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</si>
  <si>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</si>
  <si>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</si>
  <si>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</si>
  <si>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</si>
  <si>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</si>
  <si>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</si>
  <si>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</si>
  <si>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</si>
  <si>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</si>
  <si>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</si>
  <si>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</si>
  <si>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</si>
  <si>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</si>
  <si>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</si>
  <si>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</si>
  <si>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</si>
  <si>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</si>
  <si>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</si>
  <si>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</si>
  <si>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</si>
  <si>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</si>
  <si>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</si>
  <si>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</si>
  <si>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</si>
  <si>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</si>
  <si>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</si>
  <si>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</si>
  <si>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</si>
  <si>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</si>
  <si>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</si>
  <si>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</si>
  <si>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</si>
  <si>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</si>
  <si>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</si>
  <si>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</si>
  <si>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</si>
  <si>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</si>
  <si>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</si>
  <si>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</si>
  <si>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</si>
  <si>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</si>
  <si>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</si>
  <si>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</si>
  <si>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</si>
  <si>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</si>
  <si>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</si>
  <si>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</si>
  <si>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</si>
  <si>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</si>
  <si>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</si>
  <si>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</si>
  <si>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</si>
  <si>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</si>
  <si>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</si>
  <si>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</si>
  <si>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</si>
  <si>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</si>
  <si>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</si>
  <si>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</si>
  <si>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</si>
  <si>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</si>
  <si>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</si>
  <si>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</si>
  <si>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</si>
  <si>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</si>
  <si>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</si>
  <si>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</si>
  <si>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</si>
  <si>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</si>
  <si>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</si>
  <si>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</si>
  <si>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</si>
  <si>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</si>
  <si>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</si>
  <si>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</si>
  <si>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</si>
  <si>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</si>
  <si>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</si>
  <si>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</si>
  <si>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</si>
  <si>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</si>
  <si>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</si>
  <si>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</si>
  <si>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</si>
  <si>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</si>
  <si>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</si>
  <si>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</si>
  <si>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</si>
  <si>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</si>
  <si>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</si>
  <si>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</si>
  <si>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</si>
  <si>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</si>
  <si>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</si>
  <si>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</si>
  <si>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</si>
  <si>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</si>
  <si>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</si>
  <si>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</si>
  <si>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</si>
  <si>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</si>
  <si>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</si>
  <si>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</si>
  <si>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</si>
  <si>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</si>
  <si>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</si>
  <si>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</si>
  <si>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</si>
  <si>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</si>
  <si>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</si>
  <si>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</si>
  <si>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</si>
  <si>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</si>
  <si>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</si>
  <si>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</si>
  <si>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</si>
  <si>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</si>
  <si>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</si>
  <si>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</si>
  <si>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</si>
  <si>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</si>
  <si>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</si>
  <si>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</si>
  <si>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</si>
  <si>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</si>
  <si>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</si>
  <si>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</si>
  <si>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</si>
  <si>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</si>
  <si>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</si>
  <si>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</si>
  <si>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</si>
  <si>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</si>
  <si>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</si>
  <si>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</si>
  <si>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</si>
  <si>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</si>
  <si>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</si>
  <si>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</si>
  <si>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</si>
  <si>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</si>
  <si>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</si>
  <si>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</si>
  <si>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</si>
  <si>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</si>
  <si>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</si>
  <si>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</si>
  <si>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</si>
  <si>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</si>
  <si>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</si>
  <si>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</si>
  <si>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</si>
  <si>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</si>
  <si>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</si>
  <si>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</si>
  <si>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</si>
  <si>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</si>
  <si>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</si>
  <si>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</si>
  <si>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</si>
  <si>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</si>
  <si>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</si>
  <si>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</si>
  <si>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</si>
  <si>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</si>
  <si>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</si>
  <si>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</si>
  <si>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</si>
  <si>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</si>
  <si>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</si>
  <si>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</si>
  <si>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</si>
  <si>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</si>
  <si>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</si>
  <si>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</si>
  <si>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</si>
  <si>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</si>
  <si>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</si>
  <si>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</si>
  <si>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</si>
  <si>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</si>
  <si>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</si>
  <si>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</si>
  <si>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</si>
  <si>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</si>
  <si>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</si>
  <si>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</si>
  <si>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</si>
  <si>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</si>
  <si>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</si>
  <si>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</si>
  <si>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</si>
  <si>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</si>
  <si>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</si>
  <si>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</si>
  <si>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</si>
  <si>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</si>
  <si>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</si>
  <si>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</si>
  <si>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</si>
  <si>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</si>
  <si>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</si>
  <si>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</si>
  <si>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</si>
  <si>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</si>
  <si>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</si>
  <si>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</si>
  <si>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</si>
  <si>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</si>
  <si>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</si>
  <si>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</si>
  <si>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</si>
  <si>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</si>
  <si>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</si>
  <si>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</si>
  <si>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</si>
  <si>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</si>
  <si>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</si>
  <si>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</si>
  <si>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</si>
  <si>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</si>
  <si>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</si>
  <si>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</si>
  <si>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</si>
  <si>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</si>
  <si>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</si>
  <si>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</si>
  <si>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</si>
  <si>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</si>
  <si>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</si>
  <si>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</si>
  <si>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</si>
  <si>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</si>
  <si>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</si>
  <si>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</si>
  <si>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</si>
  <si>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</si>
  <si>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</si>
  <si>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</si>
  <si>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</si>
  <si>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</si>
  <si>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</si>
  <si>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</si>
  <si>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</si>
  <si>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</si>
  <si>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</si>
  <si>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</si>
  <si>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</si>
  <si>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</si>
  <si>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</si>
  <si>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</si>
  <si>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</si>
  <si>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</si>
  <si>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</si>
  <si>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</si>
  <si>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</si>
  <si>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</si>
  <si>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</si>
  <si>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</si>
  <si>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</si>
  <si>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</si>
  <si>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</si>
  <si>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</si>
  <si>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</si>
  <si>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</si>
  <si>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</si>
  <si>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</si>
  <si>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</si>
  <si>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</si>
  <si>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</si>
  <si>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</si>
  <si>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</si>
  <si>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</si>
  <si>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</si>
  <si>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</si>
  <si>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</si>
  <si>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</si>
  <si>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</si>
  <si>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</si>
  <si>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</si>
  <si>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</si>
  <si>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</si>
  <si>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</si>
  <si>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</si>
  <si>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</si>
  <si>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</si>
  <si>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</si>
  <si>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</si>
  <si>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</si>
  <si>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</si>
  <si>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</si>
  <si>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</si>
  <si>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</si>
  <si>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</si>
  <si>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</si>
  <si>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</si>
  <si>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</si>
  <si>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</si>
  <si>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</si>
  <si>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</si>
  <si>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</si>
  <si>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</si>
  <si>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</si>
  <si>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</si>
  <si>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</si>
  <si>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</si>
  <si>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</si>
  <si>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</si>
  <si>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</si>
  <si>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</si>
  <si>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</si>
  <si>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</si>
  <si>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</si>
  <si>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</si>
  <si>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</si>
  <si>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</si>
  <si>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</si>
  <si>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</si>
  <si>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</si>
  <si>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</si>
  <si>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</si>
  <si>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</si>
  <si>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</si>
  <si>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</si>
  <si>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</si>
  <si>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</si>
  <si>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</si>
  <si>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</si>
  <si>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</si>
  <si>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</si>
  <si>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</si>
  <si>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</si>
  <si>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</si>
  <si>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</si>
  <si>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</si>
  <si>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</si>
  <si>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</si>
  <si>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</si>
  <si>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</si>
  <si>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</si>
  <si>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</si>
  <si>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</si>
  <si>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</si>
  <si>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</si>
  <si>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</si>
  <si>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</si>
  <si>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</si>
  <si>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</si>
  <si>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</si>
  <si>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</si>
  <si>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</si>
  <si>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</si>
  <si>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</si>
  <si>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</si>
  <si>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</si>
  <si>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</si>
  <si>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</si>
  <si>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</si>
  <si>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</si>
  <si>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</si>
  <si>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</si>
  <si>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</si>
  <si>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</si>
  <si>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</si>
  <si>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</si>
  <si>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</si>
  <si>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</si>
  <si>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</si>
  <si>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</si>
  <si>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</si>
  <si>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</si>
  <si>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</si>
  <si>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</si>
  <si>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</si>
  <si>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</si>
  <si>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</si>
  <si>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</si>
  <si>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</si>
  <si>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</si>
  <si>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</si>
  <si>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</si>
  <si>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</si>
  <si>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</si>
  <si>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</si>
  <si>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</si>
  <si>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</si>
  <si>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</si>
  <si>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</si>
  <si>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</si>
  <si>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</si>
  <si>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</si>
  <si>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</si>
  <si>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</si>
  <si>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</si>
  <si>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</si>
  <si>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</si>
  <si>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</si>
  <si>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</si>
  <si>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</si>
  <si>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</si>
  <si>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</si>
  <si>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</si>
  <si>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</si>
  <si>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</si>
  <si>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</si>
  <si>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</si>
  <si>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</si>
  <si>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</si>
  <si>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</si>
  <si>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</si>
  <si>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</si>
  <si>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</si>
  <si>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</si>
  <si>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</si>
  <si>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</si>
  <si>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</si>
  <si>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</si>
  <si>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</si>
  <si>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</si>
  <si>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</si>
  <si>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</si>
  <si>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</si>
  <si>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</si>
  <si>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</si>
  <si>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</si>
  <si>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</si>
  <si>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</si>
  <si>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</si>
  <si>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</si>
  <si>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</si>
  <si>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</si>
  <si>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</si>
  <si>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</si>
  <si>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</si>
  <si>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</si>
  <si>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</si>
  <si>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</si>
  <si>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</si>
  <si>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</si>
  <si>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</si>
  <si>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</si>
  <si>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</si>
  <si>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</si>
  <si>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</si>
  <si>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</si>
  <si>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</si>
  <si>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</si>
  <si>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</si>
  <si>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</si>
  <si>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</si>
  <si>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</si>
  <si>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</si>
  <si>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</si>
  <si>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</si>
  <si>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</si>
  <si>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</si>
  <si>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</si>
  <si>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</si>
  <si>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</si>
  <si>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</si>
  <si>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</si>
  <si>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</si>
  <si>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</si>
  <si>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</si>
  <si>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</si>
  <si>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</si>
  <si>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</si>
  <si>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</si>
  <si>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</si>
  <si>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</si>
  <si>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</si>
  <si>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</si>
  <si>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</si>
  <si>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</si>
  <si>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</si>
  <si>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</si>
  <si>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</si>
  <si>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</si>
  <si>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</si>
  <si>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</si>
  <si>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</si>
  <si>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</si>
  <si>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</si>
  <si>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</si>
  <si>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</si>
  <si>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</si>
  <si>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</si>
  <si>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</si>
  <si>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</si>
  <si>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</si>
  <si>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</si>
  <si>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</si>
  <si>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</si>
  <si>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</si>
  <si>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</si>
  <si>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</si>
  <si>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</si>
  <si>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</si>
  <si>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</si>
  <si>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</si>
  <si>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</si>
  <si>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</si>
  <si>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</si>
  <si>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</si>
  <si>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</si>
  <si>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</si>
  <si>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</si>
  <si>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</si>
  <si>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</si>
  <si>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</si>
  <si>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</si>
  <si>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</si>
  <si>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</si>
  <si>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</si>
  <si>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</si>
  <si>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</si>
  <si>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</si>
  <si>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</si>
  <si>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</si>
  <si>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</si>
  <si>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</si>
  <si>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</si>
  <si>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</si>
  <si>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</si>
  <si>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</si>
  <si>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</si>
  <si>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</si>
  <si>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</si>
  <si>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</si>
  <si>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</si>
  <si>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</si>
  <si>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</si>
  <si>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</si>
  <si>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</si>
  <si>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</si>
  <si>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</si>
  <si>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</si>
  <si>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</si>
  <si>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</si>
  <si>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</si>
  <si>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</si>
  <si>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</si>
  <si>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</si>
  <si>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</si>
  <si>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</si>
  <si>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</si>
  <si>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</si>
  <si>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</si>
  <si>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</si>
  <si>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</si>
  <si>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</si>
  <si>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</si>
  <si>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</si>
  <si>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</si>
  <si>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</si>
  <si>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</si>
  <si>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</si>
  <si>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</si>
  <si>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</si>
  <si>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</si>
  <si>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</si>
  <si>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</si>
  <si>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</si>
  <si>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</si>
  <si>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</si>
  <si>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</si>
  <si>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</si>
  <si>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</si>
  <si>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</si>
  <si>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</si>
  <si>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</si>
  <si>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</si>
  <si>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</si>
  <si>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</si>
  <si>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</si>
  <si>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</si>
  <si>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</si>
  <si>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</si>
  <si>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</si>
  <si>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</si>
  <si>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</si>
  <si>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</si>
  <si>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</si>
  <si>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</si>
  <si>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</si>
  <si>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</si>
  <si>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</si>
  <si>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</si>
  <si>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</si>
  <si>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</si>
  <si>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</si>
  <si>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</si>
  <si>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</si>
  <si>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</si>
  <si>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</si>
  <si>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</si>
  <si>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</si>
  <si>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</si>
  <si>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</si>
  <si>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</si>
  <si>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</si>
  <si>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</si>
  <si>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</si>
  <si>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</si>
  <si>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</si>
  <si>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</si>
  <si>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</si>
  <si>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</si>
  <si>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</si>
  <si>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</si>
  <si>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</si>
  <si>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</si>
  <si>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</si>
  <si>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</si>
  <si>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</si>
  <si>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</si>
  <si>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</si>
  <si>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</si>
  <si>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</si>
  <si>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</si>
  <si>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</si>
  <si>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</si>
  <si>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</si>
  <si>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</si>
  <si>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</si>
  <si>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</si>
  <si>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</si>
  <si>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</si>
  <si>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</si>
  <si>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</si>
  <si>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</si>
  <si>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</si>
  <si>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</si>
  <si>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</si>
  <si>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</si>
  <si>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</si>
  <si>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</si>
  <si>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</si>
  <si>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</si>
  <si>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</si>
  <si>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</si>
  <si>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</si>
  <si>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</si>
  <si>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</si>
  <si>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</si>
  <si>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</si>
  <si>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</si>
  <si>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</si>
  <si>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</si>
  <si>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</si>
  <si>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</si>
  <si>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</si>
  <si>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</si>
  <si>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</si>
  <si>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</si>
  <si>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</si>
  <si>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</si>
  <si>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</si>
  <si>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</si>
  <si>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</si>
  <si>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</si>
  <si>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</si>
  <si>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</si>
  <si>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</si>
  <si>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</si>
  <si>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</si>
  <si>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</si>
  <si>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</si>
  <si>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</si>
  <si>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</si>
  <si>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</si>
  <si>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</si>
  <si>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</si>
  <si>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</si>
  <si>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</si>
  <si>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</si>
  <si>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</si>
  <si>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</si>
  <si>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</si>
  <si>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</si>
  <si>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</si>
  <si>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</si>
  <si>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</si>
  <si>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</si>
  <si>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</si>
  <si>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</si>
  <si>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</si>
  <si>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</si>
  <si>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</si>
  <si>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</si>
  <si>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</si>
  <si>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</si>
  <si>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</si>
  <si>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</si>
  <si>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</si>
  <si>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</si>
  <si>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</si>
  <si>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</si>
  <si>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</si>
  <si>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</si>
  <si>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</si>
  <si>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</si>
  <si>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</si>
  <si>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</si>
  <si>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</si>
  <si>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</si>
  <si>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</si>
  <si>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</si>
  <si>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</si>
  <si>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</si>
  <si>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</si>
  <si>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</si>
  <si>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</si>
  <si>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</si>
  <si>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</si>
  <si>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</si>
  <si>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</si>
  <si>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</si>
  <si>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</si>
  <si>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</si>
  <si>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</si>
  <si>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</si>
  <si>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</si>
  <si>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</si>
  <si>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</si>
  <si>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</si>
  <si>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</si>
  <si>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</si>
  <si>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</si>
  <si>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</si>
  <si>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</si>
  <si>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</si>
  <si>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</si>
  <si>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</si>
  <si>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</si>
  <si>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</si>
  <si>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</si>
  <si>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</si>
  <si>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</si>
  <si>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</si>
  <si>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</si>
  <si>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</si>
  <si>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</si>
  <si>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</si>
  <si>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</si>
  <si>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</si>
  <si>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</si>
  <si>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</si>
  <si>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</si>
  <si>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</si>
  <si>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</si>
  <si>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</si>
  <si>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</si>
  <si>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</si>
  <si>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</si>
  <si>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</si>
  <si>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</si>
  <si>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</si>
  <si>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</si>
  <si>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</si>
  <si>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</si>
  <si>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</si>
  <si>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</si>
  <si>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</si>
  <si>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</si>
  <si>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</si>
  <si>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</si>
  <si>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</si>
  <si>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</si>
  <si>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</si>
  <si>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</si>
  <si>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</si>
  <si>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</si>
  <si>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</si>
  <si>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</si>
  <si>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</si>
  <si>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</si>
  <si>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</si>
  <si>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</si>
  <si>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</si>
  <si>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</si>
  <si>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</si>
  <si>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</si>
  <si>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</si>
  <si>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</si>
  <si>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</si>
  <si>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</si>
  <si>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</si>
  <si>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</si>
  <si>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</si>
  <si>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</si>
  <si>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</si>
  <si>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</si>
  <si>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</si>
  <si>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</si>
  <si>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</si>
  <si>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</si>
  <si>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</si>
  <si>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</si>
  <si>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</si>
  <si>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</si>
  <si>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</si>
  <si>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</si>
  <si>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</si>
  <si>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</si>
  <si>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</si>
  <si>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</si>
  <si>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</si>
  <si>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</si>
  <si>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</si>
  <si>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</si>
  <si>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</si>
  <si>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</si>
  <si>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</si>
  <si>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</si>
  <si>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</si>
  <si>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</si>
  <si>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</si>
  <si>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</si>
  <si>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</si>
  <si>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</si>
  <si>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</si>
  <si>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</si>
  <si>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</si>
  <si>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</si>
  <si>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</si>
  <si>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</si>
  <si>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</si>
  <si>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</si>
  <si>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</si>
  <si>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</si>
  <si>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</si>
  <si>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</si>
  <si>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</si>
  <si>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</si>
  <si>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</si>
  <si>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</si>
  <si>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</si>
  <si>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</si>
  <si>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</si>
  <si>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</si>
  <si>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</si>
  <si>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</si>
  <si>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</si>
  <si>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</si>
  <si>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</si>
  <si>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</si>
  <si>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</si>
  <si>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</si>
  <si>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</si>
  <si>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</si>
  <si>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</si>
  <si>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</si>
  <si>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</si>
  <si>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</si>
  <si>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</si>
  <si>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</si>
  <si>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</si>
  <si>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</si>
  <si>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</si>
  <si>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</si>
  <si>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</si>
  <si>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</si>
  <si>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</si>
  <si>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</si>
  <si>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</si>
  <si>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</si>
  <si>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</si>
  <si>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</si>
  <si>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</si>
  <si>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</si>
  <si>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</si>
  <si>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</si>
  <si>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</si>
  <si>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</si>
  <si>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</si>
  <si>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</si>
  <si>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</si>
  <si>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</si>
  <si>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</si>
  <si>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</si>
  <si>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</si>
  <si>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</si>
  <si>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</si>
  <si>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</si>
  <si>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</si>
  <si>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</si>
  <si>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</si>
  <si>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</si>
  <si>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</si>
  <si>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</si>
  <si>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</si>
  <si>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</si>
  <si>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</si>
  <si>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</si>
  <si>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</si>
  <si>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</si>
  <si>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</si>
  <si>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</si>
  <si>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</si>
  <si>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</si>
  <si>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</si>
  <si>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</si>
  <si>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</si>
  <si>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</si>
  <si>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</si>
  <si>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</si>
  <si>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</si>
  <si>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</si>
  <si>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</si>
  <si>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</si>
  <si>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</si>
  <si>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</si>
  <si>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</si>
  <si>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</si>
  <si>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</si>
  <si>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</si>
  <si>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</si>
  <si>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</si>
  <si>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</si>
  <si>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</si>
  <si>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</si>
  <si>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</si>
  <si>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</si>
  <si>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</si>
  <si>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</si>
  <si>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</si>
  <si>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</si>
  <si>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</si>
  <si>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</si>
  <si>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</si>
  <si>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</si>
  <si>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</si>
  <si>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</si>
  <si>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</si>
  <si>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</si>
  <si>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</si>
  <si>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</si>
  <si>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</si>
  <si>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</si>
  <si>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</si>
  <si>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</si>
  <si>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</si>
  <si>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</si>
  <si>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</si>
  <si>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</si>
  <si>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</si>
  <si>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</si>
  <si>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</si>
  <si>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</si>
  <si>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</si>
  <si>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</si>
  <si>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</si>
  <si>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</si>
  <si>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</si>
  <si>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</si>
  <si>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</si>
  <si>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</si>
  <si>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</si>
  <si>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</si>
  <si>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</si>
  <si>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</si>
  <si>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</si>
  <si>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</si>
  <si>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</si>
  <si>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</si>
  <si>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</si>
  <si>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</si>
  <si>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</si>
  <si>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</si>
  <si>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</si>
  <si>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</si>
  <si>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</si>
  <si>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</si>
  <si>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</si>
  <si>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</si>
  <si>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</si>
  <si>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</si>
  <si>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</si>
  <si>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</si>
  <si>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</si>
  <si>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</si>
  <si>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</si>
  <si>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</si>
  <si>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</si>
  <si>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</si>
  <si>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</si>
  <si>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</si>
  <si>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</si>
  <si>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</si>
  <si>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</si>
  <si>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</si>
  <si>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</si>
  <si>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</si>
  <si>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</si>
  <si>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</si>
  <si>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</si>
  <si>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</si>
  <si>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</si>
  <si>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</si>
  <si>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</si>
  <si>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</si>
  <si>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</si>
  <si>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</si>
  <si>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</si>
  <si>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</si>
  <si>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</si>
  <si>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</si>
  <si>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</si>
  <si>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</si>
  <si>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</si>
  <si>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</si>
  <si>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</si>
  <si>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</si>
  <si>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</si>
  <si>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</si>
  <si>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</si>
  <si>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</si>
  <si>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</si>
  <si>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</si>
  <si>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</si>
  <si>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</si>
  <si>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</si>
  <si>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</si>
  <si>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</si>
  <si>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</si>
  <si>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</si>
  <si>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</si>
  <si>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</si>
  <si>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</si>
  <si>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</si>
  <si>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</si>
  <si>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</si>
  <si>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</si>
  <si>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</si>
  <si>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</si>
  <si>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</si>
  <si>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</si>
  <si>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</si>
  <si>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</si>
  <si>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</si>
  <si>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</si>
  <si>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</si>
  <si>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</si>
  <si>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</si>
  <si>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</si>
  <si>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</si>
  <si>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</si>
  <si>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</si>
  <si>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</si>
  <si>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</si>
  <si>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</si>
  <si>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</si>
  <si>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</si>
  <si>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</si>
  <si>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</si>
  <si>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</si>
  <si>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</si>
  <si>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</si>
  <si>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</si>
  <si>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</si>
  <si>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</si>
  <si>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</si>
  <si>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</si>
  <si>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</si>
  <si>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</si>
  <si>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</si>
  <si>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</si>
  <si>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</si>
  <si>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</si>
  <si>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</si>
  <si>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</si>
  <si>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</si>
  <si>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</si>
  <si>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</si>
  <si>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</si>
  <si>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</si>
  <si>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</si>
  <si>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</si>
  <si>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</si>
  <si>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</si>
  <si>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</si>
  <si>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</si>
  <si>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</si>
  <si>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</si>
  <si>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</si>
  <si>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</si>
  <si>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</si>
  <si>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</si>
  <si>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</si>
  <si>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</si>
  <si>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</si>
  <si>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</si>
  <si>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</si>
  <si>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</si>
  <si>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</si>
  <si>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</si>
  <si>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</si>
  <si>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</si>
  <si>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</si>
  <si>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</si>
  <si>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</si>
  <si>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</si>
  <si>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</si>
  <si>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</si>
  <si>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</si>
  <si>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</si>
  <si>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</si>
  <si>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</si>
  <si>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</si>
  <si>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</si>
  <si>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</si>
  <si>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</si>
  <si>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</si>
  <si>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</si>
  <si>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</si>
  <si>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</si>
  <si>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</si>
  <si>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</si>
  <si>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</si>
  <si>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</si>
  <si>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</si>
  <si>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</si>
  <si>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</si>
  <si>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</si>
  <si>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</si>
  <si>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</si>
  <si>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</si>
  <si>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</si>
  <si>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</si>
  <si>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</si>
  <si>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</si>
  <si>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</si>
  <si>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</si>
  <si>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</si>
  <si>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</si>
  <si>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</si>
  <si>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</si>
  <si>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</si>
  <si>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</si>
  <si>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</si>
  <si>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</si>
  <si>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</si>
  <si>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</si>
  <si>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</si>
  <si>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</si>
  <si>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</si>
  <si>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</si>
  <si>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</si>
  <si>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</si>
  <si>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</si>
  <si>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</si>
  <si>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</si>
  <si>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</si>
  <si>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</si>
  <si>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</si>
  <si>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</si>
  <si>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</si>
  <si>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</si>
  <si>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</si>
  <si>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</si>
  <si>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</si>
  <si>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</si>
  <si>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</si>
  <si>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</si>
  <si>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</si>
  <si>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</si>
  <si>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</si>
  <si>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</si>
  <si>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</si>
  <si>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</si>
  <si>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</si>
  <si>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</si>
  <si>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</si>
  <si>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</si>
  <si>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</si>
  <si>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</si>
  <si>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</si>
  <si>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</si>
  <si>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</si>
  <si>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</si>
  <si>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</si>
  <si>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</si>
  <si>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</si>
  <si>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</si>
  <si>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</si>
  <si>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</si>
  <si>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</si>
  <si>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</si>
  <si>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</si>
  <si>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</si>
  <si>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</si>
  <si>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</si>
  <si>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</si>
  <si>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</si>
  <si>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</si>
  <si>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</si>
  <si>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</si>
  <si>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</si>
  <si>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</si>
  <si>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</si>
  <si>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</si>
  <si>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</si>
  <si>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</si>
  <si>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</si>
  <si>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</si>
  <si>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</si>
  <si>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</si>
  <si>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</si>
  <si>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</si>
  <si>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</si>
  <si>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</si>
  <si>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</si>
  <si>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</si>
  <si>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</si>
  <si>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</si>
  <si>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</si>
  <si>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</si>
  <si>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</si>
  <si>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</si>
  <si>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</si>
  <si>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</si>
  <si>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</si>
  <si>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</si>
  <si>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</si>
  <si>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</si>
  <si>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</si>
  <si>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</si>
  <si>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</si>
  <si>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</si>
  <si>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</si>
  <si>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</si>
  <si>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</si>
  <si>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</si>
  <si>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</si>
  <si>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</si>
  <si>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</si>
  <si>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</si>
  <si>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</si>
  <si>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</si>
  <si>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</si>
  <si>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</si>
  <si>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</si>
  <si>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</si>
  <si>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</si>
  <si>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</si>
  <si>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</si>
  <si>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</si>
  <si>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</si>
  <si>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</si>
  <si>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</si>
  <si>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</si>
  <si>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</si>
  <si>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</si>
  <si>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</si>
  <si>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</si>
  <si>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</si>
  <si>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</si>
  <si>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</si>
  <si>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</si>
  <si>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</si>
  <si>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</si>
  <si>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</si>
  <si>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</si>
  <si>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</si>
  <si>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</si>
  <si>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</si>
  <si>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</si>
  <si>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</si>
  <si>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</si>
  <si>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</si>
  <si>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</si>
  <si>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</si>
  <si>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</si>
  <si>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</si>
  <si>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</si>
  <si>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</si>
  <si>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</si>
  <si>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</si>
  <si>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</si>
  <si>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</si>
  <si>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</si>
  <si>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</si>
  <si>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</si>
  <si>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</si>
  <si>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</si>
  <si>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</si>
  <si>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</si>
  <si>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</si>
  <si>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</si>
  <si>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</si>
  <si>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</si>
  <si>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</si>
  <si>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</si>
  <si>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</si>
  <si>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</si>
  <si>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</si>
  <si>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</si>
  <si>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</si>
  <si>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</si>
  <si>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</si>
  <si>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</si>
  <si>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</si>
  <si>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</si>
  <si>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</si>
  <si>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</si>
  <si>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</si>
  <si>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</si>
  <si>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</si>
  <si>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</si>
  <si>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</si>
  <si>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</si>
  <si>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</si>
  <si>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</si>
  <si>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</si>
  <si>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</si>
  <si>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</si>
  <si>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</si>
  <si>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</si>
  <si>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</si>
  <si>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</si>
  <si>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</si>
  <si>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</si>
  <si>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</si>
  <si>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</si>
  <si>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</si>
  <si>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</si>
  <si>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</si>
  <si>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</si>
  <si>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</si>
  <si>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</si>
  <si>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</si>
  <si>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</si>
  <si>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</si>
  <si>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</si>
  <si>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</si>
  <si>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</si>
  <si>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</si>
  <si>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</si>
  <si>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</si>
  <si>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</si>
  <si>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</si>
  <si>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</si>
  <si>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</si>
  <si>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</si>
  <si>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</si>
  <si>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</si>
  <si>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</si>
  <si>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</si>
  <si>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</si>
  <si>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</si>
  <si>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</si>
  <si>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</si>
  <si>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</si>
  <si>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</si>
  <si>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</si>
  <si>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</si>
  <si>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</si>
  <si>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</si>
  <si>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</si>
  <si>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</si>
  <si>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</si>
  <si>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</si>
  <si>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</si>
  <si>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</si>
  <si>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</si>
  <si>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</si>
  <si>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</si>
  <si>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</si>
  <si>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</si>
  <si>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</si>
  <si>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</si>
  <si>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</si>
  <si>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</si>
  <si>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</si>
  <si>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</si>
  <si>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</si>
  <si>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</si>
  <si>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</si>
  <si>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</si>
  <si>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</si>
  <si>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</si>
  <si>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</si>
  <si>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</si>
  <si>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</si>
  <si>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</si>
  <si>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</si>
  <si>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</si>
  <si>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</si>
  <si>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</si>
  <si>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</si>
  <si>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</si>
  <si>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</si>
  <si>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</si>
  <si>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</si>
  <si>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</si>
  <si>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</si>
  <si>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</si>
  <si>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</si>
  <si>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</si>
  <si>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</si>
  <si>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</si>
  <si>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</si>
  <si>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</si>
  <si>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</si>
  <si>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</si>
  <si>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</si>
  <si>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</si>
  <si>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</si>
  <si>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</si>
  <si>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</si>
  <si>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</si>
  <si>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</si>
  <si>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</si>
  <si>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</si>
  <si>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</si>
  <si>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</si>
  <si>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</si>
  <si>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</si>
  <si>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</si>
  <si>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</si>
  <si>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</si>
  <si>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</si>
  <si>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</si>
  <si>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</si>
  <si>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</si>
  <si>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</si>
  <si>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</si>
  <si>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</si>
  <si>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</si>
  <si>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</si>
  <si>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</si>
  <si>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</si>
  <si>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</si>
  <si>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</si>
  <si>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</si>
  <si>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</si>
  <si>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</si>
  <si>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</si>
  <si>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</si>
  <si>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</si>
  <si>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</si>
  <si>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</si>
  <si>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</si>
  <si>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</si>
  <si>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</si>
  <si>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</si>
  <si>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</si>
  <si>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</si>
  <si>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</si>
  <si>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</si>
  <si>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</si>
  <si>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</si>
  <si>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</si>
  <si>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</si>
  <si>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</si>
  <si>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</si>
  <si>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</si>
  <si>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</si>
  <si>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</si>
  <si>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</si>
  <si>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</si>
  <si>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</si>
  <si>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</si>
  <si>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</si>
  <si>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</si>
  <si>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</si>
  <si>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</si>
  <si>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</si>
  <si>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</si>
  <si>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</si>
  <si>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</si>
  <si>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</si>
  <si>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</si>
  <si>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</si>
  <si>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</si>
  <si>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</si>
  <si>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</si>
  <si>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</si>
  <si>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</si>
  <si>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</si>
  <si>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</si>
  <si>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</si>
  <si>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</si>
  <si>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</si>
  <si>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</si>
  <si>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</si>
  <si>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</si>
  <si>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</si>
  <si>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</si>
  <si>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</si>
  <si>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</si>
  <si>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</si>
  <si>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</si>
  <si>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</si>
  <si>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</si>
  <si>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</si>
  <si>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</si>
  <si>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</si>
  <si>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</si>
  <si>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</si>
  <si>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</si>
  <si>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</si>
  <si>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</si>
  <si>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</si>
  <si>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</si>
  <si>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</si>
  <si>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</si>
  <si>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</si>
  <si>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</si>
  <si>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</si>
  <si>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</si>
  <si>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</si>
  <si>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</si>
  <si>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</si>
  <si>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</si>
  <si>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</si>
  <si>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</si>
  <si>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</si>
  <si>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</si>
  <si>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</si>
  <si>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</si>
  <si>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</si>
  <si>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</si>
  <si>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</si>
  <si>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</si>
  <si>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</si>
  <si>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</si>
  <si>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</si>
  <si>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</si>
  <si>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</si>
  <si>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</si>
  <si>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</si>
  <si>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</si>
  <si>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</si>
  <si>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</si>
  <si>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</si>
  <si>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</si>
  <si>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</si>
  <si>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</si>
  <si>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</si>
  <si>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</si>
  <si>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</si>
  <si>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</si>
  <si>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</si>
  <si>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</si>
  <si>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</si>
  <si>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</si>
  <si>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</si>
  <si>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</si>
  <si>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</si>
  <si>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</si>
  <si>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</si>
  <si>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</si>
  <si>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</si>
  <si>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</si>
  <si>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</si>
  <si>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</si>
  <si>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</si>
  <si>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</si>
  <si>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</si>
  <si>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</si>
  <si>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</si>
  <si>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</si>
  <si>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</si>
  <si>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</si>
  <si>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</si>
  <si>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</si>
  <si>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</si>
  <si>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</si>
  <si>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</si>
  <si>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</si>
  <si>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</si>
  <si>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</si>
  <si>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</si>
  <si>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</si>
  <si>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</si>
  <si>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</si>
  <si>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</si>
  <si>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</si>
  <si>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</si>
  <si>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</si>
  <si>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</si>
  <si>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</si>
  <si>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</si>
  <si>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</si>
  <si>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</si>
  <si>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</si>
  <si>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</si>
  <si>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</si>
  <si>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</si>
  <si>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</si>
  <si>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</si>
  <si>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</si>
  <si>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</si>
  <si>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</si>
  <si>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</si>
  <si>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</si>
  <si>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</si>
  <si>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</si>
  <si>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</si>
  <si>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</si>
  <si>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</si>
  <si>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</si>
  <si>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</si>
  <si>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</si>
  <si>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</si>
  <si>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</si>
  <si>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</si>
  <si>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</si>
  <si>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</si>
  <si>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</si>
  <si>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</si>
  <si>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</si>
  <si>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</si>
  <si>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</si>
  <si>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</si>
  <si>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</si>
  <si>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</si>
  <si>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</si>
  <si>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</si>
  <si>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</si>
  <si>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</si>
  <si>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</si>
  <si>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</si>
  <si>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</si>
  <si>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</si>
  <si>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</si>
  <si>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</si>
  <si>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</si>
  <si>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</si>
  <si>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</si>
  <si>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</si>
  <si>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</si>
  <si>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</si>
  <si>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</si>
  <si>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</si>
  <si>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</si>
  <si>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</si>
  <si>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</si>
  <si>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</si>
  <si>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</si>
  <si>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</si>
  <si>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</si>
  <si>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</si>
  <si>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</si>
  <si>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</si>
  <si>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</si>
  <si>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</si>
  <si>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</si>
  <si>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</si>
  <si>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</si>
  <si>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</si>
  <si>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</si>
  <si>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</si>
  <si>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</si>
  <si>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</si>
  <si>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</si>
  <si>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</si>
  <si>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</si>
  <si>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</si>
  <si>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</si>
  <si>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</si>
  <si>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</si>
  <si>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</si>
  <si>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</si>
  <si>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</si>
  <si>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</si>
  <si>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</si>
  <si>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</si>
  <si>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</si>
  <si>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</si>
  <si>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</si>
  <si>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</si>
  <si>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</si>
  <si>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</si>
  <si>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</si>
  <si>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</si>
  <si>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</si>
  <si>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</si>
  <si>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</si>
  <si>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</si>
  <si>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</si>
  <si>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</si>
  <si>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</si>
  <si>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</si>
  <si>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</si>
  <si>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</si>
  <si>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</si>
  <si>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</si>
  <si>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</si>
  <si>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</si>
  <si>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</si>
  <si>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</si>
  <si>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</si>
  <si>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</si>
  <si>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</si>
  <si>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</si>
  <si>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</si>
  <si>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</si>
  <si>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</si>
  <si>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</si>
  <si>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</si>
  <si>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</si>
  <si>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</si>
  <si>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</si>
  <si>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</si>
  <si>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</si>
  <si>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</si>
  <si>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</si>
  <si>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</si>
  <si>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</si>
  <si>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</si>
  <si>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</si>
  <si>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</si>
  <si>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</si>
  <si>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</si>
  <si>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</si>
  <si>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</si>
  <si>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</si>
  <si>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</si>
  <si>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</si>
  <si>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</si>
  <si>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</si>
  <si>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</si>
  <si>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</si>
  <si>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</si>
  <si>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</si>
  <si>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</si>
  <si>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</si>
  <si>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</si>
  <si>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</si>
  <si>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</si>
  <si>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</si>
  <si>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</si>
  <si>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</si>
  <si>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</si>
  <si>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</si>
  <si>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</si>
  <si>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</si>
  <si>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</si>
  <si>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</si>
  <si>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</si>
  <si>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</si>
  <si>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</si>
  <si>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</si>
  <si>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</si>
  <si>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</si>
  <si>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</si>
  <si>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</si>
  <si>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</si>
  <si>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</si>
  <si>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</si>
  <si>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</si>
  <si>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</si>
  <si>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</si>
  <si>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</si>
  <si>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</si>
  <si>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</si>
  <si>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</si>
  <si>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</si>
  <si>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</si>
  <si>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</si>
  <si>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</si>
  <si>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</si>
  <si>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</si>
  <si>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</si>
  <si>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</si>
  <si>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</si>
  <si>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</si>
  <si>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</si>
  <si>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</si>
  <si>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</si>
  <si>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</si>
  <si>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</si>
  <si>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</si>
  <si>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</si>
  <si>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</si>
  <si>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</si>
  <si>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</si>
  <si>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</si>
  <si>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</si>
  <si>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</si>
  <si>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</si>
  <si>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</si>
  <si>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</si>
  <si>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</si>
  <si>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</si>
  <si>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</si>
  <si>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</si>
  <si>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</si>
  <si>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</si>
  <si>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</si>
  <si>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</si>
  <si>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</si>
  <si>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</si>
  <si>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</si>
  <si>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</si>
  <si>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</si>
  <si>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</si>
  <si>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</si>
  <si>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</si>
  <si>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</si>
  <si>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</si>
  <si>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</si>
  <si>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</si>
  <si>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</si>
  <si>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</si>
  <si>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</si>
  <si>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</si>
  <si>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</si>
  <si>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</si>
  <si>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</si>
  <si>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</si>
  <si>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</si>
  <si>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</si>
  <si>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</si>
  <si>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</si>
  <si>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</si>
  <si>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</si>
  <si>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</si>
  <si>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</si>
  <si>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</si>
  <si>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</si>
  <si>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</si>
  <si>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</si>
  <si>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</si>
  <si>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</si>
  <si>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</si>
  <si>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</si>
  <si>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</si>
  <si>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</si>
  <si>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</si>
  <si>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</si>
  <si>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</si>
  <si>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</si>
  <si>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</si>
  <si>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</si>
  <si>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</si>
  <si>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</si>
  <si>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</si>
  <si>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</si>
  <si>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</si>
  <si>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</si>
  <si>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</si>
  <si>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</si>
  <si>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</si>
  <si>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</si>
  <si>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</si>
  <si>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</si>
  <si>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</si>
  <si>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</si>
  <si>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</si>
  <si>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</si>
  <si>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</si>
  <si>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</si>
  <si>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</si>
  <si>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</si>
  <si>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</si>
  <si>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</si>
  <si>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</si>
  <si>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</si>
  <si>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</si>
  <si>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</si>
  <si>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</si>
  <si>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</si>
  <si>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</si>
  <si>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</si>
  <si>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</si>
  <si>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</si>
  <si>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</si>
  <si>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</si>
  <si>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</si>
  <si>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</si>
  <si>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</si>
  <si>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</si>
  <si>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</si>
  <si>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</si>
  <si>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</si>
  <si>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</si>
  <si>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</si>
  <si>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</si>
  <si>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</si>
  <si>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</si>
  <si>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</si>
  <si>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</si>
  <si>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</si>
  <si>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</si>
  <si>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</si>
  <si>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</si>
  <si>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</si>
  <si>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</si>
  <si>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</si>
  <si>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</si>
  <si>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</si>
  <si>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</si>
  <si>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</si>
  <si>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</si>
  <si>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</si>
  <si>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</si>
  <si>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</si>
  <si>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</si>
  <si>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</si>
  <si>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</si>
  <si>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</si>
  <si>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</si>
  <si>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</si>
  <si>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</si>
  <si>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</si>
  <si>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</si>
  <si>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</si>
  <si>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</si>
  <si>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</si>
  <si>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</si>
  <si>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</si>
  <si>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</si>
  <si>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</si>
  <si>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</si>
  <si>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</si>
  <si>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</si>
  <si>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</si>
  <si>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</si>
  <si>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</si>
  <si>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</si>
  <si>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</si>
  <si>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</si>
  <si>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</si>
  <si>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</si>
  <si>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</si>
  <si>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</si>
  <si>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</si>
  <si>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</si>
  <si>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</si>
  <si>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</si>
  <si>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</si>
  <si>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</si>
  <si>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</si>
  <si>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</si>
  <si>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</si>
  <si>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</si>
  <si>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</si>
  <si>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</si>
  <si>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</si>
  <si>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</si>
  <si>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</si>
  <si>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</si>
  <si>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</si>
  <si>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</si>
  <si>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</si>
  <si>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</si>
  <si>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</si>
  <si>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</si>
  <si>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</si>
  <si>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</si>
  <si>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</si>
  <si>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</si>
  <si>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</si>
  <si>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</si>
  <si>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</si>
  <si>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</si>
  <si>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</si>
  <si>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</si>
  <si>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</si>
  <si>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</si>
  <si>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</si>
  <si>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</si>
  <si>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</si>
  <si>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</si>
  <si>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</si>
  <si>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</si>
  <si>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</si>
  <si>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</si>
  <si>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</si>
  <si>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</si>
  <si>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</si>
  <si>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</si>
  <si>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</si>
  <si>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</si>
  <si>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</si>
  <si>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</si>
  <si>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</si>
  <si>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</si>
  <si>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</si>
  <si>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</si>
  <si>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</si>
  <si>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</si>
  <si>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</si>
  <si>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</si>
  <si>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</si>
  <si>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</si>
  <si>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</si>
  <si>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</si>
  <si>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</si>
  <si>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</si>
  <si>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</si>
  <si>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</si>
  <si>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</si>
  <si>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</si>
  <si>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</si>
  <si>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</si>
  <si>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</si>
  <si>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</si>
  <si>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</si>
  <si>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</si>
  <si>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</si>
  <si>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</si>
  <si>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</si>
  <si>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</si>
  <si>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</si>
  <si>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</si>
  <si>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</si>
  <si>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</si>
  <si>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</si>
  <si>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</si>
  <si>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</si>
  <si>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</si>
  <si>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</si>
  <si>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</si>
  <si>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</si>
  <si>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</si>
  <si>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</si>
  <si>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</si>
  <si>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</si>
  <si>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</si>
  <si>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</si>
  <si>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</si>
  <si>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</si>
  <si>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</si>
  <si>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</si>
  <si>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</si>
  <si>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</si>
  <si>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</si>
  <si>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</si>
  <si>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</si>
  <si>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</si>
  <si>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</si>
  <si>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</si>
  <si>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</si>
  <si>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</si>
  <si>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</si>
  <si>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</si>
  <si>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</si>
  <si>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</si>
  <si>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</si>
  <si>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</si>
  <si>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</si>
  <si>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</si>
  <si>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</si>
  <si>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</si>
  <si>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</si>
  <si>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</si>
  <si>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</si>
  <si>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</si>
  <si>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</si>
  <si>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</si>
  <si>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</si>
  <si>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</si>
  <si>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</si>
  <si>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</si>
  <si>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</si>
  <si>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</si>
  <si>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</si>
  <si>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</si>
  <si>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</si>
  <si>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</si>
  <si>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</si>
  <si>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</si>
  <si>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</si>
  <si>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</si>
  <si>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</si>
  <si>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</si>
  <si>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</si>
  <si>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</si>
  <si>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</si>
  <si>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</si>
  <si>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</si>
  <si>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</si>
  <si>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</si>
  <si>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</si>
  <si>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</si>
  <si>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</si>
  <si>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</si>
  <si>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</si>
  <si>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</si>
  <si>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</si>
  <si>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</si>
  <si>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</si>
  <si>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</si>
  <si>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</si>
  <si>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</si>
  <si>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</si>
  <si>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</si>
  <si>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</si>
  <si>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</si>
  <si>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</si>
  <si>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</si>
  <si>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</si>
  <si>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</si>
  <si>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</si>
  <si>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</si>
  <si>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</si>
  <si>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</si>
  <si>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</si>
  <si>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</si>
  <si>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</si>
  <si>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</si>
  <si>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</si>
  <si>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</si>
  <si>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</si>
  <si>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</si>
  <si>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</si>
  <si>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</si>
  <si>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</si>
  <si>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</si>
  <si>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</si>
  <si>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</si>
  <si>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</si>
  <si>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</si>
  <si>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</si>
  <si>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</si>
  <si>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</si>
  <si>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</si>
  <si>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</si>
  <si>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</si>
  <si>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</si>
  <si>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</si>
  <si>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</si>
  <si>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</si>
  <si>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</si>
  <si>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</si>
  <si>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</si>
  <si>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</si>
  <si>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</si>
  <si>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</si>
  <si>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</si>
  <si>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</si>
  <si>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</si>
  <si>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</si>
  <si>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</si>
  <si>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</si>
  <si>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</si>
  <si>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</si>
  <si>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</si>
  <si>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</si>
  <si>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</si>
  <si>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</si>
  <si>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</si>
  <si>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</si>
  <si>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</si>
  <si>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</si>
  <si>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</si>
  <si>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</si>
  <si>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</si>
  <si>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</si>
  <si>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</si>
  <si>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</si>
  <si>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</si>
  <si>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</si>
  <si>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</si>
  <si>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</si>
  <si>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</si>
  <si>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</si>
  <si>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</si>
  <si>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</si>
  <si>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</si>
  <si>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</si>
  <si>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</si>
  <si>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</si>
  <si>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</si>
  <si>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</si>
  <si>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</si>
  <si>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</si>
  <si>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</si>
  <si>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</si>
  <si>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</si>
  <si>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</si>
  <si>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</si>
  <si>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</si>
  <si>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</si>
  <si>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</si>
  <si>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</si>
  <si>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</si>
  <si>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</si>
  <si>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</si>
  <si>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</si>
  <si>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</si>
  <si>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</si>
  <si>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</si>
  <si>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</si>
  <si>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</si>
  <si>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</si>
  <si>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</si>
  <si>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</si>
  <si>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</si>
  <si>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</si>
  <si>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</si>
  <si>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</si>
  <si>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</si>
  <si>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</si>
  <si>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</si>
  <si>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</si>
  <si>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</si>
  <si>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</si>
  <si>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</si>
  <si>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</si>
  <si>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</si>
  <si>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</si>
  <si>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</si>
  <si>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</si>
  <si>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</si>
  <si>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</si>
  <si>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</si>
  <si>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</si>
  <si>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</si>
  <si>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</si>
  <si>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</si>
  <si>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</si>
  <si>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</si>
  <si>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</si>
  <si>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</si>
  <si>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</si>
  <si>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</si>
  <si>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</si>
  <si>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</si>
  <si>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</si>
  <si>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</si>
  <si>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</si>
  <si>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</si>
  <si>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</si>
  <si>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</si>
  <si>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</si>
  <si>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</si>
  <si>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</si>
  <si>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</si>
  <si>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</si>
  <si>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</si>
  <si>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</si>
  <si>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</si>
  <si>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</si>
  <si>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</si>
  <si>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</si>
  <si>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</si>
  <si>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</si>
  <si>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</si>
  <si>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</si>
  <si>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</si>
  <si>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</si>
  <si>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</si>
  <si>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</si>
  <si>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</si>
  <si>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</si>
  <si>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</si>
  <si>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</si>
  <si>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</si>
  <si>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</si>
  <si>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</si>
  <si>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</si>
  <si>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</si>
  <si>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</si>
  <si>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</si>
  <si>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</si>
  <si>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</si>
  <si>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</si>
  <si>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</si>
  <si>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</si>
  <si>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</si>
  <si>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</si>
  <si>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</si>
  <si>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</si>
  <si>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</si>
  <si>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</si>
  <si>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</si>
  <si>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</si>
  <si>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</si>
  <si>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</si>
  <si>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</si>
  <si>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</si>
  <si>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</si>
  <si>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</si>
  <si>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</si>
  <si>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</si>
  <si>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</si>
  <si>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</si>
  <si>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</si>
  <si>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</si>
  <si>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</si>
  <si>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</si>
  <si>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</si>
  <si>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</si>
  <si>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</si>
  <si>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</si>
  <si>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</si>
  <si>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</si>
  <si>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</si>
  <si>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</si>
  <si>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</si>
  <si>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</si>
  <si>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</si>
  <si>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</si>
  <si>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</si>
  <si>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</si>
  <si>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</si>
  <si>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</si>
  <si>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</si>
  <si>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</si>
  <si>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</si>
  <si>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</si>
  <si>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</si>
  <si>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</si>
  <si>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</si>
  <si>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</si>
  <si>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</si>
  <si>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</si>
  <si>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</si>
  <si>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</si>
  <si>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</si>
  <si>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</si>
  <si>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</si>
  <si>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</si>
  <si>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</si>
  <si>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</si>
  <si>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</si>
  <si>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</si>
  <si>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</si>
  <si>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</si>
  <si>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</si>
  <si>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</si>
  <si>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</si>
  <si>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</si>
  <si>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</si>
  <si>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</si>
  <si>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</si>
  <si>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</si>
  <si>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</si>
  <si>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</si>
  <si>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</si>
  <si>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</si>
  <si>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</si>
  <si>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</si>
  <si>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</si>
  <si>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</si>
  <si>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</si>
  <si>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</si>
  <si>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</si>
  <si>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</si>
  <si>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</si>
  <si>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</si>
  <si>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</si>
  <si>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</si>
  <si>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</si>
  <si>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</si>
  <si>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</si>
  <si>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</si>
  <si>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</si>
  <si>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</si>
  <si>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</si>
  <si>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</si>
  <si>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</si>
  <si>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</si>
  <si>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</si>
  <si>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</si>
  <si>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</si>
  <si>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</si>
  <si>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</si>
  <si>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</si>
  <si>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</si>
  <si>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</si>
  <si>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</si>
  <si>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</si>
  <si>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</si>
  <si>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</si>
  <si>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</si>
  <si>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</si>
  <si>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</si>
  <si>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</si>
  <si>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</si>
  <si>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</si>
  <si>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</si>
  <si>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</si>
  <si>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</si>
  <si>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</si>
  <si>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</si>
  <si>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</si>
  <si>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</si>
  <si>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</si>
  <si>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</si>
  <si>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</si>
  <si>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</si>
  <si>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</si>
  <si>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</si>
  <si>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</si>
  <si>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</si>
  <si>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</si>
  <si>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</si>
  <si>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</si>
  <si>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</si>
  <si>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</si>
  <si>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</si>
  <si>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</si>
  <si>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</si>
  <si>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</si>
  <si>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</si>
  <si>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</si>
  <si>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</si>
  <si>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</si>
  <si>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</si>
  <si>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</si>
  <si>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</si>
  <si>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</si>
  <si>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</si>
  <si>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</si>
  <si>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</si>
  <si>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</si>
  <si>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</si>
  <si>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</si>
  <si>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</si>
  <si>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</si>
  <si>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</si>
  <si>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</si>
  <si>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</si>
  <si>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</si>
  <si>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</si>
  <si>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</si>
  <si>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</si>
  <si>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</si>
  <si>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</si>
  <si>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</si>
  <si>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</si>
  <si>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</si>
  <si>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</si>
  <si>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</si>
  <si>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</si>
  <si>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</si>
  <si>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</si>
  <si>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</si>
  <si>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</si>
  <si>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</si>
  <si>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</si>
  <si>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</si>
  <si>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</si>
  <si>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</si>
  <si>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</si>
  <si>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</si>
  <si>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</si>
  <si>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</si>
  <si>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</si>
  <si>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</si>
  <si>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</si>
  <si>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</si>
  <si>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</si>
  <si>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</si>
  <si>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</si>
  <si>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</si>
  <si>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</si>
  <si>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</si>
  <si>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</si>
  <si>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</si>
  <si>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</si>
  <si>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</si>
  <si>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</si>
  <si>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</si>
  <si>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</si>
  <si>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</si>
  <si>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</si>
  <si>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</si>
  <si>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</si>
  <si>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</si>
  <si>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</si>
  <si>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</si>
  <si>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</si>
  <si>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</si>
  <si>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</si>
  <si>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</si>
  <si>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</si>
  <si>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</si>
  <si>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</si>
  <si>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</si>
  <si>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</si>
  <si>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</si>
  <si>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</si>
  <si>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</si>
  <si>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</si>
  <si>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</si>
  <si>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</si>
  <si>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</si>
  <si>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</si>
  <si>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</si>
  <si>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</si>
  <si>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</si>
  <si>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</si>
  <si>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</si>
  <si>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</si>
  <si>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</si>
  <si>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</si>
  <si>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</si>
  <si>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</si>
  <si>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</si>
  <si>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</si>
  <si>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</si>
  <si>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</si>
  <si>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</si>
  <si>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</si>
  <si>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</si>
  <si>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</si>
  <si>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</si>
  <si>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</si>
  <si>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</si>
  <si>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</si>
  <si>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</si>
  <si>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</si>
  <si>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</si>
  <si>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</si>
  <si>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</si>
  <si>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</si>
  <si>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</si>
  <si>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</si>
  <si>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</si>
  <si>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</si>
  <si>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</si>
  <si>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</si>
  <si>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</si>
  <si>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</si>
  <si>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</si>
  <si>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</si>
  <si>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</si>
  <si>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</si>
  <si>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</si>
  <si>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</si>
  <si>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</si>
  <si>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</si>
  <si>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</si>
  <si>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</si>
  <si>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</si>
  <si>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</si>
  <si>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</si>
  <si>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</si>
  <si>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</si>
  <si>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</si>
  <si>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</si>
  <si>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</si>
  <si>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</si>
  <si>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</si>
  <si>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</si>
  <si>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</si>
  <si>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</si>
  <si>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</si>
  <si>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</si>
  <si>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</si>
  <si>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</si>
  <si>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</si>
  <si>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</si>
  <si>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</si>
  <si>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</si>
  <si>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</si>
  <si>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</si>
  <si>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</si>
  <si>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</si>
  <si>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</si>
  <si>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</si>
  <si>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</si>
  <si>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</si>
  <si>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</si>
  <si>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</si>
  <si>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</si>
  <si>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</si>
  <si>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</si>
  <si>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</si>
  <si>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</si>
  <si>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</si>
  <si>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</si>
  <si>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</si>
  <si>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</si>
  <si>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</si>
  <si>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</si>
  <si>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</si>
  <si>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</si>
  <si>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</si>
  <si>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</si>
  <si>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</si>
  <si>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</si>
  <si>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</si>
  <si>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</si>
  <si>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</si>
  <si>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</si>
  <si>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</si>
  <si>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</si>
  <si>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</si>
  <si>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</si>
  <si>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</si>
  <si>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</si>
  <si>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</si>
  <si>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</si>
  <si>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</si>
  <si>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</si>
  <si>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</si>
  <si>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</si>
  <si>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</si>
  <si>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</si>
  <si>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</si>
  <si>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</si>
  <si>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</si>
  <si>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</si>
  <si>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</si>
  <si>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</si>
  <si>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</si>
  <si>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</si>
  <si>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</si>
  <si>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</si>
  <si>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</si>
  <si>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</si>
  <si>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</si>
  <si>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</si>
  <si>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</si>
  <si>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</si>
  <si>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</si>
  <si>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</si>
  <si>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</si>
  <si>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</si>
  <si>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</si>
  <si>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</si>
  <si>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</si>
  <si>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</si>
  <si>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</si>
  <si>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</si>
  <si>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</si>
  <si>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</si>
  <si>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</si>
  <si>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</si>
  <si>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</si>
  <si>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</si>
  <si>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</si>
  <si>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</si>
  <si>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</si>
  <si>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</si>
  <si>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</si>
  <si>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</si>
  <si>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</si>
  <si>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</si>
  <si>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</si>
  <si>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</si>
  <si>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</si>
  <si>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</si>
  <si>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</si>
  <si>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</si>
  <si>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</si>
  <si>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</si>
  <si>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</si>
  <si>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</si>
  <si>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</si>
  <si>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</si>
  <si>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</si>
  <si>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</si>
  <si>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</si>
  <si>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</si>
  <si>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</si>
  <si>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</si>
  <si>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</si>
  <si>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</si>
  <si>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</si>
  <si>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</si>
  <si>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</si>
  <si>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</si>
  <si>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</si>
  <si>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</si>
  <si>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</si>
  <si>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</si>
  <si>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</si>
  <si>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</si>
  <si>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</si>
  <si>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</si>
  <si>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</si>
  <si>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</si>
  <si>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</si>
  <si>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</si>
  <si>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</si>
  <si>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</si>
  <si>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</si>
  <si>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</si>
  <si>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</si>
  <si>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</si>
  <si>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</si>
  <si>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</si>
  <si>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</si>
  <si>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</si>
  <si>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</si>
  <si>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</si>
  <si>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</si>
  <si>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</si>
  <si>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</si>
  <si>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</si>
  <si>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</si>
  <si>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</si>
  <si>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</si>
  <si>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</si>
  <si>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</si>
  <si>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</si>
  <si>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</si>
  <si>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</si>
  <si>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</si>
  <si>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</si>
  <si>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</si>
  <si>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</si>
  <si>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</si>
  <si>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</si>
  <si>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</si>
  <si>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</si>
  <si>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</si>
  <si>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</si>
  <si>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</si>
  <si>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</si>
  <si>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</si>
  <si>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</si>
  <si>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</si>
  <si>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</si>
  <si>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</si>
  <si>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</si>
  <si>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</si>
  <si>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</si>
  <si>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</si>
  <si>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</si>
  <si>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</si>
  <si>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</si>
  <si>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</si>
  <si>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</si>
  <si>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</si>
  <si>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</si>
  <si>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</si>
  <si>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</si>
  <si>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</si>
  <si>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</si>
  <si>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</si>
  <si>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</si>
  <si>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</si>
  <si>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</si>
  <si>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</si>
  <si>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</si>
  <si>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</si>
  <si>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</si>
  <si>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</si>
  <si>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</si>
  <si>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</si>
  <si>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</si>
  <si>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</si>
  <si>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</si>
  <si>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</si>
  <si>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</si>
  <si>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</si>
  <si>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</si>
  <si>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</si>
  <si>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</si>
  <si>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</si>
  <si>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</si>
  <si>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</si>
  <si>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</si>
  <si>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</si>
  <si>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</si>
  <si>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</si>
  <si>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</si>
  <si>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</si>
  <si>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</si>
  <si>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</si>
  <si>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</si>
  <si>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</si>
  <si>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</si>
  <si>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</si>
  <si>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</si>
  <si>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</si>
  <si>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</si>
  <si>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</si>
  <si>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</si>
  <si>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</si>
  <si>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</si>
  <si>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</si>
  <si>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</si>
  <si>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</si>
  <si>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</si>
  <si>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</si>
  <si>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</si>
  <si>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</si>
  <si>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</si>
  <si>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</si>
  <si>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</si>
  <si>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</si>
  <si>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</si>
  <si>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</si>
  <si>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</si>
  <si>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</si>
  <si>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</si>
  <si>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</si>
  <si>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</si>
  <si>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</si>
  <si>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</si>
  <si>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</si>
  <si>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</si>
  <si>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</si>
  <si>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</si>
  <si>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</si>
  <si>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</si>
  <si>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</si>
  <si>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</si>
  <si>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</si>
  <si>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</si>
  <si>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</si>
  <si>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</si>
  <si>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</si>
  <si>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</si>
  <si>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</si>
  <si>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</si>
  <si>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</si>
  <si>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</si>
  <si>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</si>
  <si>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</si>
  <si>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</si>
  <si>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</si>
  <si>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</si>
  <si>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</si>
  <si>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</si>
  <si>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</si>
  <si>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</si>
  <si>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</si>
  <si>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</si>
  <si>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</si>
  <si>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</si>
  <si>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</si>
  <si>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</si>
  <si>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</si>
  <si>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</si>
  <si>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</si>
  <si>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</si>
  <si>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</si>
  <si>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</si>
  <si>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</si>
  <si>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</si>
  <si>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</si>
  <si>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</si>
  <si>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</si>
  <si>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</si>
  <si>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</si>
  <si>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</si>
  <si>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</si>
  <si>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</si>
  <si>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</si>
  <si>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</si>
  <si>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</si>
  <si>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</si>
  <si>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</si>
  <si>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</si>
  <si>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</si>
  <si>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</si>
  <si>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</si>
  <si>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</si>
  <si>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</si>
  <si>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</si>
  <si>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</si>
  <si>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</si>
  <si>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</si>
  <si>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</si>
  <si>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</si>
  <si>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</si>
  <si>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</si>
  <si>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</si>
  <si>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</si>
  <si>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</si>
  <si>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</si>
  <si>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</si>
  <si>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</si>
  <si>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</si>
  <si>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</si>
  <si>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</si>
  <si>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</si>
  <si>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</si>
  <si>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</si>
  <si>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</si>
  <si>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</si>
  <si>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</si>
  <si>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</si>
  <si>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</si>
  <si>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</si>
  <si>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</si>
  <si>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</si>
  <si>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</si>
  <si>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</si>
  <si>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</si>
  <si>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</si>
  <si>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</si>
  <si>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</si>
  <si>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</si>
  <si>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</si>
  <si>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</si>
  <si>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</si>
  <si>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</si>
  <si>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</si>
  <si>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</si>
  <si>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</si>
  <si>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</si>
  <si>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</si>
  <si>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</si>
  <si>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</si>
  <si>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</si>
  <si>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</si>
  <si>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</si>
  <si>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</si>
  <si>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</si>
  <si>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</si>
  <si>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</si>
  <si>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</si>
  <si>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</si>
  <si>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</si>
  <si>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</si>
  <si>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</si>
  <si>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</si>
  <si>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</si>
  <si>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</si>
  <si>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</si>
  <si>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</si>
  <si>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</si>
  <si>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</si>
  <si>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</si>
  <si>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</si>
  <si>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</si>
  <si>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</si>
  <si>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</si>
  <si>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</si>
  <si>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</si>
  <si>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</si>
  <si>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</si>
  <si>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</si>
  <si>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</si>
  <si>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</si>
  <si>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</si>
  <si>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</si>
  <si>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</si>
  <si>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</si>
  <si>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</si>
  <si>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</si>
  <si>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</si>
  <si>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</si>
  <si>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</si>
  <si>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</si>
  <si>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</si>
  <si>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</si>
  <si>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</si>
  <si>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</si>
  <si>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</si>
  <si>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</si>
  <si>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</si>
  <si>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</si>
  <si>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</si>
  <si>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</si>
  <si>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</si>
  <si>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</si>
  <si>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</si>
  <si>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</si>
  <si>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</si>
  <si>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</si>
  <si>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</si>
  <si>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</si>
  <si>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</si>
  <si>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</si>
  <si>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</si>
  <si>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</si>
  <si>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</si>
  <si>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</si>
  <si>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</si>
  <si>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</si>
  <si>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</si>
  <si>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</si>
  <si>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</si>
  <si>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</si>
  <si>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</si>
  <si>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</si>
  <si>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</si>
  <si>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</si>
  <si>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</si>
  <si>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</si>
  <si>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</si>
  <si>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</si>
  <si>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</si>
  <si>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</si>
  <si>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</si>
  <si>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</si>
  <si>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</si>
  <si>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</si>
  <si>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</si>
  <si>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</si>
  <si>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</si>
  <si>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</si>
  <si>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</si>
  <si>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</si>
  <si>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</si>
  <si>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</si>
  <si>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</si>
  <si>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</si>
  <si>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</si>
  <si>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</si>
  <si>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</si>
  <si>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</si>
  <si>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</si>
  <si>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</si>
  <si>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</si>
  <si>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</si>
  <si>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</si>
  <si>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</si>
  <si>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</si>
  <si>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</si>
  <si>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</si>
  <si>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</si>
  <si>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</si>
  <si>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</si>
  <si>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</si>
  <si>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</si>
  <si>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</si>
  <si>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</si>
  <si>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</si>
  <si>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</si>
  <si>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</si>
  <si>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</si>
  <si>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</si>
  <si>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</si>
  <si>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</si>
  <si>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</si>
  <si>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</si>
  <si>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</si>
  <si>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</si>
  <si>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</si>
  <si>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</si>
  <si>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</si>
  <si>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</si>
  <si>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</si>
  <si>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</si>
  <si>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</si>
  <si>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</si>
  <si>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</si>
  <si>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</si>
  <si>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</si>
  <si>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</si>
  <si>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</si>
  <si>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</si>
  <si>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</si>
  <si>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</si>
  <si>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</si>
  <si>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</si>
  <si>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</si>
  <si>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</si>
  <si>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</si>
  <si>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</si>
  <si>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</si>
  <si>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</si>
  <si>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</si>
  <si>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</si>
  <si>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</si>
  <si>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</si>
  <si>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</si>
  <si>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</si>
  <si>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</si>
  <si>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</si>
  <si>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</si>
  <si>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</si>
  <si>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</si>
  <si>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</si>
  <si>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</si>
  <si>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</si>
  <si>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</si>
  <si>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</si>
  <si>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</si>
  <si>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</si>
  <si>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</si>
  <si>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</si>
  <si>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</si>
  <si>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</si>
  <si>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</si>
  <si>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</si>
  <si>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</si>
  <si>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</si>
  <si>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</si>
  <si>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</si>
  <si>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</si>
  <si>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</si>
  <si>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</si>
  <si>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</si>
  <si>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</si>
  <si>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</si>
  <si>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</si>
  <si>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</si>
  <si>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</si>
  <si>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</si>
  <si>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</si>
  <si>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</si>
  <si>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</si>
  <si>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</si>
  <si>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</si>
  <si>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</si>
  <si>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</si>
  <si>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</si>
  <si>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</si>
  <si>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</si>
  <si>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</si>
  <si>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</si>
  <si>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</si>
  <si>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</si>
  <si>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</si>
  <si>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</si>
  <si>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</si>
  <si>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</si>
  <si>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</si>
  <si>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</si>
  <si>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</si>
  <si>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</si>
  <si>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</si>
  <si>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</si>
  <si>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</si>
  <si>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</si>
  <si>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</si>
  <si>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</si>
  <si>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</si>
  <si>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</si>
  <si>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</si>
  <si>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</si>
  <si>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</si>
  <si>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</si>
  <si>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</si>
  <si>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</si>
  <si>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</si>
  <si>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</si>
  <si>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</si>
  <si>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</si>
  <si>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</si>
  <si>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</si>
  <si>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</si>
  <si>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</si>
  <si>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</si>
  <si>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</si>
  <si>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</si>
  <si>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</si>
  <si>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</si>
  <si>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</si>
  <si>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</si>
  <si>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</si>
  <si>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</si>
  <si>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</si>
  <si>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</si>
  <si>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</si>
  <si>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</si>
  <si>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</si>
  <si>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</si>
  <si>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</si>
  <si>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</si>
  <si>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</si>
  <si>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</si>
  <si>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</si>
  <si>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</si>
  <si>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</si>
  <si>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</si>
  <si>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</si>
  <si>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</si>
  <si>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</si>
  <si>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</si>
  <si>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</si>
  <si>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</si>
  <si>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</si>
  <si>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</si>
  <si>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</si>
  <si>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</si>
  <si>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</si>
  <si>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</si>
  <si>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</si>
  <si>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</si>
  <si>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</si>
  <si>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</si>
  <si>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</si>
  <si>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</si>
  <si>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</si>
  <si>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</si>
  <si>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</si>
  <si>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</si>
  <si>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</si>
  <si>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</si>
  <si>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</si>
  <si>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</si>
  <si>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</si>
  <si>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</si>
  <si>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</si>
  <si>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</si>
  <si>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</si>
  <si>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</si>
  <si>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</si>
  <si>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</si>
  <si>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</si>
  <si>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</si>
  <si>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</si>
  <si>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</si>
  <si>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</si>
  <si>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</si>
  <si>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</si>
  <si>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</si>
  <si>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</si>
  <si>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</si>
  <si>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</si>
  <si>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</si>
  <si>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</si>
  <si>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</si>
  <si>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</si>
  <si>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</si>
  <si>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</si>
  <si>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</si>
  <si>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</si>
  <si>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</si>
  <si>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</si>
  <si>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</si>
  <si>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</si>
  <si>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</si>
  <si>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</si>
  <si>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</si>
  <si>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</si>
  <si>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</si>
  <si>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</si>
  <si>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</si>
  <si>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</si>
  <si>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</si>
  <si>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</si>
  <si>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</si>
  <si>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</si>
  <si>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</si>
  <si>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</si>
  <si>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</si>
  <si>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</si>
  <si>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</si>
  <si>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</si>
  <si>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</si>
  <si>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</si>
  <si>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</si>
  <si>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</si>
  <si>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</si>
  <si>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</si>
  <si>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</si>
  <si>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</si>
  <si>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</si>
  <si>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</si>
  <si>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</si>
  <si>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</si>
  <si>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</si>
  <si>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</si>
  <si>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</si>
  <si>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</si>
  <si>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</si>
  <si>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</si>
  <si>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</si>
  <si>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</si>
  <si>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</si>
  <si>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</si>
  <si>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</si>
  <si>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</si>
  <si>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</si>
  <si>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</si>
  <si>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</si>
  <si>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</si>
  <si>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</si>
  <si>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</si>
  <si>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</si>
  <si>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</si>
  <si>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</si>
  <si>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</si>
  <si>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</si>
  <si>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</si>
  <si>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</si>
  <si>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</si>
  <si>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</si>
  <si>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</si>
  <si>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</si>
  <si>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</si>
  <si>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</si>
  <si>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</si>
  <si>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</si>
  <si>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</si>
  <si>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</si>
  <si>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</si>
  <si>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</si>
  <si>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</si>
  <si>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</si>
  <si>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</si>
  <si>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</si>
  <si>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</si>
  <si>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</si>
  <si>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</si>
  <si>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</si>
  <si>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</si>
  <si>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</si>
  <si>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</si>
  <si>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</si>
  <si>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</si>
  <si>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</si>
  <si>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</si>
  <si>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</si>
  <si>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</si>
  <si>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</si>
  <si>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</si>
  <si>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</si>
  <si>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</si>
  <si>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</si>
  <si>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</si>
  <si>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</si>
  <si>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</si>
  <si>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</si>
  <si>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</si>
  <si>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</si>
  <si>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</si>
  <si>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</si>
  <si>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</si>
  <si>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</si>
  <si>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</si>
  <si>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</si>
  <si>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</si>
  <si>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</si>
  <si>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</si>
  <si>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</si>
  <si>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</si>
  <si>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</si>
  <si>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</si>
  <si>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</si>
  <si>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</si>
  <si>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</si>
  <si>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</si>
  <si>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</si>
  <si>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</si>
  <si>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</si>
  <si>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</si>
  <si>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</si>
  <si>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</si>
  <si>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</si>
  <si>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</si>
  <si>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</si>
  <si>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</si>
  <si>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</si>
  <si>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</si>
  <si>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</si>
  <si>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</si>
  <si>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</si>
  <si>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</si>
  <si>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</si>
  <si>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</si>
  <si>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</si>
  <si>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</si>
  <si>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</si>
  <si>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</si>
  <si>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</si>
  <si>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</si>
  <si>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</si>
  <si>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</si>
  <si>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</si>
  <si>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</si>
  <si>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</si>
  <si>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</si>
  <si>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</si>
  <si>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</si>
  <si>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</si>
  <si>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</si>
  <si>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</si>
  <si>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</si>
  <si>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</si>
  <si>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</si>
  <si>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</si>
  <si>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</si>
  <si>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</si>
  <si>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</si>
  <si>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</si>
  <si>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</si>
  <si>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</si>
  <si>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</si>
  <si>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</si>
  <si>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</si>
  <si>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</si>
  <si>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</si>
  <si>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</si>
  <si>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</si>
  <si>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</si>
  <si>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</si>
  <si>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</si>
  <si>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</si>
  <si>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</si>
  <si>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</si>
  <si>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</si>
  <si>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</si>
  <si>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</si>
  <si>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</si>
  <si>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</si>
  <si>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</si>
  <si>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</si>
  <si>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</si>
  <si>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</si>
  <si>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</si>
  <si>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</si>
  <si>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</si>
  <si>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</si>
  <si>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</si>
  <si>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</si>
  <si>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</si>
  <si>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</si>
  <si>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</si>
  <si>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</si>
  <si>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</si>
  <si>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</si>
  <si>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</si>
  <si>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</si>
  <si>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</si>
  <si>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</si>
  <si>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</si>
  <si>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</si>
  <si>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</si>
  <si>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</si>
  <si>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</si>
  <si>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</si>
  <si>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</si>
  <si>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</si>
  <si>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</si>
  <si>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</si>
  <si>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</si>
  <si>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</si>
  <si>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</si>
  <si>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</si>
  <si>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</si>
  <si>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</si>
  <si>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</si>
  <si>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</si>
  <si>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</si>
  <si>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</si>
  <si>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</si>
  <si>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</si>
  <si>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</si>
  <si>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</si>
  <si>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</si>
  <si>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</si>
  <si>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</si>
  <si>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</si>
  <si>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</si>
  <si>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</si>
  <si>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</si>
  <si>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</si>
  <si>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</si>
  <si>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</si>
  <si>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</si>
  <si>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</si>
  <si>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</si>
  <si>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</si>
  <si>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</si>
  <si>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</si>
  <si>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</si>
  <si>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</si>
  <si>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</si>
  <si>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</si>
  <si>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</si>
  <si>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</si>
  <si>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</si>
  <si>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</si>
  <si>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</si>
  <si>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</si>
  <si>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</si>
  <si>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</si>
  <si>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</si>
  <si>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</si>
  <si>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</si>
  <si>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</si>
  <si>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</si>
  <si>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</si>
  <si>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</si>
  <si>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</si>
  <si>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</si>
  <si>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</si>
  <si>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</si>
  <si>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</si>
  <si>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</si>
  <si>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</si>
  <si>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</si>
  <si>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</si>
  <si>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</si>
  <si>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</si>
  <si>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</si>
  <si>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</si>
  <si>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</si>
  <si>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</si>
  <si>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</si>
  <si>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</si>
  <si>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</si>
  <si>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</si>
  <si>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</si>
  <si>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</si>
  <si>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</si>
  <si>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</si>
  <si>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</si>
  <si>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</si>
  <si>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</si>
  <si>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</si>
  <si>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</si>
  <si>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</si>
  <si>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</si>
  <si>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</si>
  <si>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</si>
  <si>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</si>
  <si>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</si>
  <si>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</si>
  <si>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</si>
  <si>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</si>
  <si>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</si>
  <si>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</si>
  <si>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</si>
  <si>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</si>
  <si>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</si>
  <si>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</si>
  <si>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</si>
  <si>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</si>
  <si>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</si>
  <si>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</si>
  <si>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</si>
  <si>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</si>
  <si>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</si>
  <si>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</si>
  <si>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</si>
  <si>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</si>
  <si>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</si>
  <si>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</si>
  <si>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</si>
  <si>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</si>
  <si>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</si>
  <si>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</si>
  <si>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</si>
  <si>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</si>
  <si>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</si>
  <si>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</si>
  <si>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</si>
  <si>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</si>
  <si>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</si>
  <si>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</si>
  <si>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</si>
  <si>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</si>
  <si>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</si>
  <si>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</si>
  <si>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</si>
  <si>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</si>
  <si>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</si>
  <si>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</si>
  <si>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</si>
  <si>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</si>
  <si>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</si>
  <si>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</si>
  <si>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</si>
  <si>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</si>
  <si>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</si>
  <si>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</si>
  <si>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</si>
  <si>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</si>
  <si>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</si>
  <si>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</si>
  <si>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</si>
  <si>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</si>
  <si>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</si>
  <si>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</si>
  <si>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</si>
  <si>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</si>
  <si>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</si>
  <si>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</si>
  <si>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</si>
  <si>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</si>
  <si>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</si>
  <si>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</si>
  <si>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</si>
  <si>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</si>
  <si>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</si>
  <si>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</si>
  <si>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</si>
  <si>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</si>
  <si>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</si>
  <si>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</si>
  <si>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</si>
  <si>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</si>
  <si>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</si>
  <si>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</si>
  <si>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</si>
  <si>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</si>
  <si>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</si>
  <si>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</si>
  <si>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</si>
  <si>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</si>
  <si>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</si>
  <si>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</si>
  <si>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</si>
  <si>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</si>
  <si>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</si>
  <si>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</si>
  <si>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</si>
  <si>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</si>
  <si>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</si>
  <si>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</si>
  <si>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</si>
  <si>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</si>
  <si>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</si>
  <si>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</si>
  <si>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</si>
  <si>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</si>
  <si>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</si>
  <si>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</si>
  <si>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</si>
  <si>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</si>
  <si>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</si>
  <si>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</si>
  <si>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</si>
  <si>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</si>
  <si>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</si>
  <si>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</si>
  <si>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</si>
  <si>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</si>
  <si>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</si>
  <si>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</si>
  <si>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</si>
  <si>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</si>
  <si>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</si>
  <si>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</si>
  <si>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</si>
  <si>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</si>
  <si>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</si>
  <si>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</si>
  <si>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</si>
  <si>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</si>
  <si>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</si>
  <si>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</si>
  <si>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</si>
  <si>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</si>
  <si>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</si>
  <si>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</si>
  <si>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</si>
  <si>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</si>
  <si>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</si>
  <si>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</si>
  <si>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</si>
  <si>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</si>
  <si>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</si>
  <si>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</si>
  <si>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</si>
  <si>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</si>
  <si>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</si>
  <si>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</si>
  <si>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</si>
  <si>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</si>
  <si>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</si>
  <si>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</si>
  <si>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</si>
  <si>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</si>
  <si>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</si>
  <si>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</si>
  <si>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</si>
  <si>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</si>
  <si>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</si>
  <si>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</si>
  <si>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</si>
  <si>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</si>
  <si>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</si>
  <si>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</si>
  <si>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</si>
  <si>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</si>
  <si>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</si>
  <si>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</si>
  <si>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</si>
  <si>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</si>
  <si>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</si>
  <si>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</si>
  <si>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</si>
  <si>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</si>
  <si>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</si>
  <si>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</si>
  <si>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</si>
  <si>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</si>
  <si>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</si>
  <si>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</si>
  <si>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</si>
  <si>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</si>
  <si>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</si>
  <si>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</si>
  <si>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</si>
  <si>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</si>
  <si>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</si>
  <si>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</si>
  <si>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</si>
  <si>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</si>
  <si>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</si>
  <si>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</si>
  <si>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</si>
  <si>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</si>
  <si>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</si>
  <si>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</si>
  <si>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</si>
  <si>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</si>
  <si>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</si>
  <si>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</si>
  <si>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</si>
  <si>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</si>
  <si>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</si>
  <si>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</si>
  <si>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</si>
  <si>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</si>
  <si>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</si>
  <si>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</si>
  <si>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</si>
  <si>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</si>
  <si>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</si>
  <si>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</si>
  <si>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</si>
  <si>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</si>
  <si>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</si>
  <si>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</si>
  <si>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</si>
  <si>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</si>
  <si>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</si>
  <si>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</si>
  <si>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</si>
  <si>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</si>
  <si>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</si>
  <si>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</si>
  <si>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</si>
  <si>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</si>
  <si>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</si>
  <si>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</si>
  <si>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</si>
  <si>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</si>
  <si>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</si>
  <si>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</si>
  <si>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</si>
  <si>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</si>
  <si>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</si>
  <si>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</si>
  <si>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</si>
  <si>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</si>
  <si>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</si>
  <si>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</si>
  <si>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</si>
  <si>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</si>
  <si>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</si>
  <si>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</si>
  <si>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</si>
  <si>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</si>
  <si>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</si>
  <si>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</si>
  <si>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</si>
  <si>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</si>
  <si>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</si>
  <si>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</si>
  <si>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</si>
  <si>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</si>
  <si>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</si>
  <si>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</si>
  <si>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</si>
  <si>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</si>
  <si>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</si>
  <si>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</si>
  <si>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</si>
  <si>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</si>
  <si>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</si>
  <si>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</si>
  <si>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</si>
  <si>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</si>
  <si>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</si>
  <si>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</si>
  <si>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</si>
  <si>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</si>
  <si>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</si>
  <si>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</si>
  <si>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</si>
  <si>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</si>
  <si>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</si>
  <si>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</si>
  <si>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</si>
  <si>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</si>
  <si>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</si>
  <si>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</si>
  <si>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</si>
  <si>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</si>
  <si>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</si>
  <si>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</si>
  <si>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</si>
  <si>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</si>
  <si>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</si>
  <si>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</si>
  <si>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</si>
  <si>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</si>
  <si>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</si>
  <si>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</si>
  <si>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</si>
  <si>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</si>
  <si>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</si>
  <si>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</si>
  <si>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</si>
  <si>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</si>
  <si>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</si>
  <si>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</si>
  <si>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</si>
  <si>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</si>
  <si>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</si>
  <si>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</si>
  <si>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</si>
  <si>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</si>
  <si>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</si>
  <si>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</si>
  <si>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</si>
  <si>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</si>
  <si>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</si>
  <si>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</si>
  <si>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</si>
  <si>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</si>
  <si>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</si>
  <si>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</si>
  <si>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</si>
  <si>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</si>
  <si>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</si>
  <si>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</si>
  <si>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</si>
  <si>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</si>
  <si>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</si>
  <si>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</si>
  <si>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</si>
  <si>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</si>
  <si>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</si>
  <si>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</si>
  <si>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</si>
  <si>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</si>
  <si>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</si>
  <si>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</si>
  <si>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</si>
  <si>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</si>
  <si>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</si>
  <si>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</si>
  <si>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</si>
  <si>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</si>
  <si>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</si>
  <si>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</si>
  <si>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</si>
  <si>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</si>
  <si>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</si>
  <si>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</si>
  <si>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</si>
  <si>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</si>
  <si>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</si>
  <si>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</si>
  <si>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</si>
  <si>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</si>
  <si>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</si>
  <si>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</si>
  <si>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</si>
  <si>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</si>
  <si>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</si>
  <si>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</si>
  <si>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</si>
  <si>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</si>
  <si>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</si>
  <si>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</si>
  <si>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</si>
  <si>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</si>
  <si>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</si>
  <si>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</si>
  <si>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</si>
  <si>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</si>
  <si>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</si>
  <si>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</si>
  <si>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</si>
  <si>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</si>
  <si>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</si>
  <si>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</si>
  <si>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</si>
  <si>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</si>
  <si>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</si>
  <si>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</si>
  <si>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</si>
  <si>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</si>
  <si>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</si>
  <si>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</si>
  <si>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</si>
  <si>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</si>
  <si>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</si>
  <si>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</si>
  <si>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</si>
  <si>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</si>
  <si>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</si>
  <si>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</si>
  <si>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</si>
  <si>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</si>
  <si>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</si>
  <si>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</si>
  <si>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</si>
  <si>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</si>
  <si>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</si>
  <si>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</si>
  <si>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</si>
  <si>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</si>
  <si>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</si>
  <si>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</si>
  <si>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</si>
  <si>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</si>
  <si>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</si>
  <si>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</si>
  <si>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</si>
  <si>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</si>
  <si>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</si>
  <si>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</si>
  <si>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</si>
  <si>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</si>
  <si>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</si>
  <si>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</si>
  <si>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</si>
  <si>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</si>
  <si>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</si>
  <si>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</si>
  <si>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</si>
  <si>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</si>
  <si>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</si>
  <si>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</si>
  <si>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</si>
  <si>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</si>
  <si>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</si>
  <si>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</si>
  <si>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</si>
  <si>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</si>
  <si>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</si>
  <si>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</si>
  <si>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</si>
  <si>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</si>
  <si>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</si>
  <si>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</si>
  <si>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</si>
  <si>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</si>
  <si>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</si>
  <si>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</si>
  <si>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</si>
  <si>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</si>
  <si>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</si>
  <si>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</si>
  <si>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</si>
  <si>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</si>
  <si>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</si>
  <si>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</si>
  <si>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</si>
  <si>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</si>
  <si>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</si>
  <si>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</si>
  <si>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</si>
  <si>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</si>
  <si>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</si>
  <si>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</si>
  <si>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</si>
  <si>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</si>
  <si>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</si>
  <si>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</si>
  <si>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</si>
  <si>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</si>
  <si>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</si>
  <si>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</si>
  <si>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</si>
  <si>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</si>
  <si>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</si>
  <si>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</si>
  <si>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</si>
  <si>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</si>
  <si>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</si>
  <si>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</si>
  <si>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</si>
  <si>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</si>
  <si>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</si>
  <si>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</si>
  <si>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</si>
  <si>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</si>
  <si>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</si>
  <si>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</si>
  <si>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</si>
  <si>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</si>
  <si>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</si>
  <si>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</si>
  <si>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</si>
  <si>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</si>
  <si>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</si>
  <si>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</si>
  <si>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</si>
  <si>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</si>
  <si>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</si>
  <si>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</si>
  <si>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</si>
  <si>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</si>
  <si>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</si>
  <si>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</si>
  <si>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</si>
  <si>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</si>
  <si>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</si>
  <si>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</si>
  <si>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</si>
  <si>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</si>
  <si>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</si>
  <si>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</si>
  <si>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</si>
  <si>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</si>
  <si>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</si>
  <si>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</si>
  <si>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</si>
  <si>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</si>
  <si>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</si>
  <si>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</si>
  <si>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</si>
  <si>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</si>
  <si>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</si>
  <si>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</si>
  <si>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</si>
  <si>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</si>
  <si>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</si>
  <si>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</si>
  <si>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</si>
  <si>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</si>
  <si>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</si>
  <si>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</si>
  <si>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</si>
  <si>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</si>
  <si>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</si>
  <si>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</si>
  <si>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</si>
  <si>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</si>
  <si>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</si>
  <si>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</si>
  <si>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</si>
  <si>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</si>
  <si>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</si>
  <si>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</si>
  <si>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</si>
  <si>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</si>
  <si>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</si>
  <si>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</si>
  <si>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</si>
  <si>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</si>
  <si>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</si>
  <si>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</si>
  <si>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</si>
  <si>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</si>
  <si>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</si>
  <si>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</si>
  <si>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</si>
  <si>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</si>
  <si>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</si>
  <si>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</si>
  <si>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</si>
  <si>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</si>
  <si>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</si>
  <si>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</si>
  <si>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</si>
  <si>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</si>
  <si>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</si>
  <si>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</si>
  <si>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</si>
  <si>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</si>
  <si>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</si>
  <si>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</si>
  <si>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</si>
  <si>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</si>
  <si>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</si>
  <si>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</si>
  <si>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</si>
  <si>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</si>
  <si>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</si>
  <si>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</si>
  <si>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</si>
  <si>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</si>
  <si>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</si>
  <si>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</si>
  <si>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</si>
  <si>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</si>
  <si>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</si>
  <si>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</si>
  <si>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</si>
  <si>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</si>
  <si>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</si>
  <si>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</si>
  <si>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</si>
  <si>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</si>
  <si>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</si>
  <si>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</si>
  <si>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</si>
  <si>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</si>
  <si>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</si>
  <si>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</si>
  <si>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</si>
  <si>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</si>
  <si>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</si>
  <si>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</si>
  <si>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</si>
  <si>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</si>
  <si>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</si>
  <si>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</si>
  <si>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</si>
  <si>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</si>
  <si>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</si>
  <si>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</si>
  <si>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</si>
  <si>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</si>
  <si>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</si>
  <si>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</si>
  <si>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</si>
  <si>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</si>
  <si>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</si>
  <si>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</si>
  <si>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</si>
  <si>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</si>
  <si>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</si>
  <si>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</si>
  <si>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</si>
  <si>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</si>
  <si>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</si>
  <si>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</si>
  <si>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</si>
  <si>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</si>
  <si>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</si>
  <si>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</si>
  <si>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</si>
  <si>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</si>
  <si>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</si>
  <si>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</si>
  <si>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</si>
  <si>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</si>
  <si>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</si>
  <si>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</si>
  <si>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</si>
  <si>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</si>
  <si>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</si>
  <si>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</si>
  <si>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</si>
  <si>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</si>
  <si>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</si>
  <si>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</si>
  <si>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</si>
  <si>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</si>
  <si>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</si>
  <si>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</si>
  <si>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</si>
  <si>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</si>
  <si>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</si>
  <si>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</si>
  <si>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</si>
  <si>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</si>
  <si>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</si>
  <si>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</si>
  <si>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</si>
  <si>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</si>
  <si>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</si>
  <si>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</si>
  <si>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</si>
  <si>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</si>
  <si>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</si>
  <si>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</si>
  <si>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</si>
  <si>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</si>
  <si>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</si>
  <si>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</si>
  <si>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</si>
  <si>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</si>
  <si>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</si>
  <si>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</si>
  <si>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</si>
  <si>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</si>
  <si>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</si>
  <si>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</si>
  <si>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</si>
  <si>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</si>
  <si>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</si>
  <si>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</si>
  <si>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</si>
  <si>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</si>
  <si>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</si>
  <si>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</si>
  <si>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</si>
  <si>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</si>
  <si>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</si>
  <si>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</si>
  <si>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</si>
  <si>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</si>
  <si>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</si>
  <si>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</si>
  <si>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</si>
  <si>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</si>
  <si>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</si>
  <si>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</si>
  <si>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</si>
  <si>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</si>
  <si>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</si>
  <si>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</si>
  <si>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</si>
  <si>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</si>
  <si>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</si>
  <si>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</si>
  <si>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</si>
  <si>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</si>
  <si>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</si>
  <si>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</si>
  <si>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</si>
  <si>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</si>
  <si>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</si>
  <si>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</si>
  <si>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</si>
  <si>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</si>
  <si>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</si>
  <si>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</si>
  <si>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</si>
  <si>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</si>
  <si>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</si>
  <si>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</si>
  <si>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</si>
  <si>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</si>
  <si>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</si>
  <si>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</si>
  <si>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</si>
  <si>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</si>
  <si>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</si>
  <si>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</si>
  <si>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</si>
  <si>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</si>
  <si>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</si>
  <si>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</si>
  <si>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</si>
  <si>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</si>
  <si>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</si>
  <si>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</si>
  <si>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</si>
  <si>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</si>
  <si>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</si>
  <si>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</si>
  <si>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</si>
  <si>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</si>
  <si>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</si>
  <si>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</si>
  <si>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</si>
  <si>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</si>
  <si>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</si>
  <si>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</si>
  <si>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</si>
  <si>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</si>
  <si>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</si>
  <si>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</si>
  <si>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</si>
  <si>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</si>
  <si>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</si>
  <si>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</si>
  <si>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</si>
  <si>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</si>
  <si>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</si>
  <si>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</si>
  <si>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</si>
  <si>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</si>
  <si>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</si>
  <si>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</si>
  <si>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</si>
  <si>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</si>
  <si>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</si>
  <si>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</si>
  <si>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</si>
  <si>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</si>
  <si>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</si>
  <si>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</si>
  <si>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</si>
  <si>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</si>
  <si>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</si>
  <si>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</si>
  <si>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</si>
  <si>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</si>
  <si>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</si>
  <si>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</si>
  <si>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</si>
  <si>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</si>
  <si>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</si>
  <si>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</si>
  <si>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</si>
  <si>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</si>
  <si>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</si>
  <si>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</si>
  <si>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</si>
  <si>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</si>
  <si>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</si>
  <si>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</si>
  <si>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</si>
  <si>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</si>
  <si>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</si>
  <si>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</si>
  <si>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</si>
  <si>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</si>
  <si>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</si>
  <si>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</si>
  <si>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</si>
  <si>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</si>
  <si>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</si>
  <si>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</si>
  <si>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</si>
  <si>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</si>
  <si>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</si>
  <si>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</si>
  <si>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</si>
  <si>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</si>
  <si>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</si>
  <si>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</si>
  <si>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</si>
  <si>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</si>
  <si>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</si>
  <si>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</si>
  <si>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</si>
  <si>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</si>
  <si>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</si>
  <si>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</si>
  <si>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</si>
  <si>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</si>
  <si>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</si>
  <si>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</si>
  <si>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</si>
  <si>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</si>
  <si>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</si>
  <si>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</si>
  <si>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</si>
  <si>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</si>
  <si>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</si>
  <si>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</si>
  <si>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</si>
  <si>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</si>
  <si>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</si>
  <si>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</si>
  <si>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</si>
  <si>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</si>
  <si>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</si>
  <si>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</si>
  <si>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</si>
  <si>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</si>
  <si>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</si>
  <si>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</si>
  <si>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</si>
  <si>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</si>
  <si>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</si>
  <si>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</si>
  <si>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</si>
  <si>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</si>
  <si>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</si>
  <si>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</si>
  <si>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</si>
  <si>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</si>
  <si>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</si>
  <si>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</si>
  <si>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</si>
  <si>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</si>
  <si>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</si>
  <si>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</si>
  <si>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</si>
  <si>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</si>
  <si>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</si>
  <si>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</si>
  <si>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</si>
  <si>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</si>
  <si>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</si>
  <si>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</si>
  <si>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</si>
  <si>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</si>
  <si>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</si>
  <si>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</si>
  <si>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</si>
  <si>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</si>
  <si>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</si>
  <si>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</si>
  <si>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</si>
  <si>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</si>
  <si>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</si>
  <si>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</si>
  <si>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</si>
  <si>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</si>
  <si>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</si>
  <si>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</si>
  <si>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</si>
  <si>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</si>
  <si>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</si>
  <si>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</si>
  <si>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</si>
  <si>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</si>
  <si>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</si>
  <si>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</si>
  <si>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</si>
  <si>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</si>
  <si>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</si>
  <si>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</si>
  <si>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</si>
  <si>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</si>
  <si>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</si>
  <si>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</si>
  <si>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</si>
  <si>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</si>
  <si>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</si>
  <si>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</si>
  <si>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</si>
  <si>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</si>
  <si>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</si>
  <si>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</si>
  <si>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</si>
  <si>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</si>
  <si>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</si>
  <si>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</si>
  <si>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</si>
  <si>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</si>
  <si>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</si>
  <si>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</si>
  <si>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</si>
  <si>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</si>
  <si>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</si>
  <si>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</si>
  <si>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</si>
  <si>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</si>
  <si>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</si>
  <si>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</si>
  <si>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</si>
  <si>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</si>
  <si>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</si>
  <si>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</si>
  <si>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</si>
  <si>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</si>
  <si>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</si>
  <si>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</si>
  <si>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</si>
  <si>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</si>
  <si>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</si>
  <si>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</si>
  <si>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</si>
  <si>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</si>
  <si>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PCM-20251127-00000212</t>
  </si>
  <si>
    <t>30 min</t>
  </si>
  <si>
    <t>PCM-20251127-00000206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</si>
  <si>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</si>
  <si>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</si>
  <si>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</si>
  <si>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</si>
  <si>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</si>
  <si>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</si>
  <si>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</si>
  <si>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</si>
  <si>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PCM-20251127-00000181</t>
  </si>
  <si>
    <t>EM team moved need 35 min</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</si>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</sst>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0" totalsRowShown="0" headerRowDxfId="40" dataDxfId="39" headerRowBorderDxfId="37" tableBorderDxfId="38" totalsRowBorderDxfId="36">
  <autoFilter ref="A1:L3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325.21989039352047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45988.168316319447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45988.168316319447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45988.168316319447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45988.168316319447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45988.168316319447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45988.168316319447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45988.168316319447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45988.168316319447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45988.168316319447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45988.168316319447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45988.168316319447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45988.168316319447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45988.168316319447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45988.168316319447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45988.168316319447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45988.168316319447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45988.168316319447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45988.168316319447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45988.168316319447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45988.168316319447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45988.168316319447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45988.168316319447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45988.168316319447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45988.168316319447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45988.168316319447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45988.168316319447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45988.168316319447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45988.168316319447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45988.168316319447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45988.168316319447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45988.168316319447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45988.168316319447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45988.168316319447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45988.168316319447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45988.168316319447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45988.168316319447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45988.168316319447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45988.168316319447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45988.168316319447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45988.168316319447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45988.168316319447</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163.16847835648514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3.7808973379651434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45988.168316319447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45988.168316319447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45988.168316319447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45988.168316319447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45988.168316319447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45988.168316319447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45988.168316319447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45988.168316319447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45988.168316319447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45988.168316319447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45988.168316319447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45988.168316319447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45988.168316319447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45988.168316319447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45988.168316319447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45988.168316319447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45988.168316319447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45988.168316319447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45988.168316319447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45988.168316319447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45988.168316319447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45988.168316319447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45988.168316319447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45988.168316319447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45988.168316319447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45988.168316319447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45988.168316319447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45988.168316319447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45988.168316319447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45988.168316319447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45988.168316319447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45988.168316319447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45988.168316319447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45988.168316319447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45988.168316319447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45988.168316319447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45988.168316319447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45988.168316319447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45988.168316319447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45988.168316319447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45988.168316319447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45988.168316319447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45988.168316319447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45988.168316319447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45988.168316319447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45988.168316319447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45988.168316319447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45988.168316319447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45988.168316319447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45988.168316319447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45988.168316319447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45988.168316319447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45988.168316319447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45988.168316319447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45988.168316319447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45988.168316319447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45988.168316319447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45988.168316319447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45988.168316319447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45988.168316319447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45988.168316319447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45988.168316319447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45988.168316319447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45988.168316319447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45988.168316319447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45988.168316319447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45988.168316319447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45988.168316319447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45988.168316319447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45988.168316319447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45988.168316319447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45988.168316319447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45988.168316319447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45988.168316319447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45988.168316319447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45988.168316319447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45988.168316319447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45988.168316319447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45988.168316319447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45988.168316319447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45988.168316319447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45988.168316319447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45988.168316319447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45988.168316319447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45988.168316319447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45988.168316319447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45988.168316319447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45988.168316319447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45988.168316319447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45988.168316319447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45988.168316319447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45988.168316319447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45988.168316319447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45988.168316319447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45988.168316319447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45988.168316319447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45988.168316319447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45988.168316319447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45988.168316319447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45988.168316319447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45988.168316319447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45988.168316319447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45988.168316319447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45988.168316319447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45988.168316319447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45988.168316319447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45988.168316319447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45988.168316319447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45988.168316319447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45988.168316319447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45988.168316319447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45988.168316319447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45988.168316319447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45988.168316319447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45988.168316319447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45988.168316319447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45988.168316319447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45988.168316319447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45988.168316319447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45988.168316319447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45988.168316319447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45988.168316319447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45988.168316319447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45988.168316319447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45988.168316319447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45988.168316319447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45988.168316319447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45988.168316319447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45988.168316319447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45988.168316319447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45988.168316319447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45988.168316319447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45988.168316319447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45988.168316319447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45988.168316319447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45988.168316319447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45988.168316319447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45988.168316319447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45988.168316319447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45988.168316319447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45988.168316319447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45988.168316319447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45988.168316319447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45988.168316319447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45988.168316319447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45988.168316319447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45988.168316319447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45988.168316319447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45988.168316319447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45988.168316319447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45988.168316319447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45988.168316319447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45988.168316319447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45988.168316319447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45988.168316319447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45988.168316319447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45988.168316319447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45988.168316319447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45988.168316319447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45988.168316319447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45988.168316319447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45988.168316319447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45988.168316319447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45988.168316319447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45988.168316319447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45988.168316319447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45988.168316319447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45988.168316319447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45988.168316319447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45988.168316319447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45988.168316319447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45988.168316319447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45988.168316319447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45988.168316319447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45988.168316319447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45988.168316319447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45988.168316319447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45988.168316319447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45988.168316319447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45988.168316319447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45988.168316319447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45988.168316319447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45988.168316319447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45988.168316319447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45988.168316319447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45988.168316319447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45988.168316319447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45988.168316319447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45988.168316319447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45988.168316319447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45988.168316319447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45988.168316319447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45988.168316319447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45988.168316319447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45988.168316319447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45988.168316319447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45988.168316319447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45988.168316319447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45988.168316319447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45988.168316319447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45988.168316319447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45988.168316319447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45988.168316319447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45988.168316319447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45988.168316319447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45988.168316319447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45988.168316319447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45988.168316319447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45988.168316319447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45988.168316319447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45988.168316319447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45988.168316319447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45988.168316319447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45988.168316319447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45988.168316319447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45988.168316319447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45988.168316319447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45988.168316319447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45988.168316319447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45988.168316319447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45988.168316319447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45988.168316319447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45988.168316319447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45988.168316319447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45988.168316319447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45988.168316319447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45988.168316319447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45988.168316319447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45988.168316319447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45988.168316319447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45988.168316319447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45988.168316319447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45988.168316319447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45988.168316319447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45988.168316319447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45988.168316319447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45988.168316319447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45988.168316319447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45988.168316319447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45988.168316319447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45988.168316319447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45988.168316319447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45988.168316319447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45988.168316319447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45988.168316319447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45988.168316319447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45988.168316319447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45988.168316319447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45988.168316319447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45988.168316319447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45988.168316319447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45988.168316319447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45988.168316319447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45988.168316319447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45988.168316319447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45988.168316319447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45988.168316319447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45988.168316319447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45988.168316319447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45988.168316319447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45988.168316319447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45988.168316319447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45988.168316319447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45988.168316319447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45988.168316319447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45988.168316319447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45988.168316319447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45988.168316319447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45988.168316319447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45988.168316319447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45988.168316319447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45988.168316319447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45988.168316319447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45988.168316319447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45988.168316319447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45988.168316319447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45988.168316319447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45988.168316319447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45988.168316319447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45988.168316319447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45988.168316319447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45988.168316319447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45988.168316319447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45988.168316319447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45988.168316319447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45988.168316319447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45988.168316319447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45988.168316319447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45988.168316319447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45988.168316319447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45988.168316319447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45988.168316319447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45988.168316319447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45988.168316319447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45988.168316319447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45988.168316319447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45988.168316319447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45988.168316319447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45988.168316319447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45988.168316319447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45988.168316319447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45988.168316319447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45988.168316319447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45988.168316319447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45988.168316319447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45988.168316319447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45988.168316319447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45988.168316319447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45988.168316319447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45988.168316319447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45988.168316319447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45988.168316319447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45988.168316319447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45988.168316319447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45988.168316319447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45988.168316319447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45988.168316319447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45988.168316319447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45988.168316319447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45988.168316319447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45988.168316319447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45988.168316319447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45988.168316319447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45988.168316319447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45988.168316319447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45988.168316319447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45988.168316319447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45988.168316319447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45988.168316319447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45988.168316319447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45988.168316319447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45988.168316319447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45988.168316319447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45988.168316319447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45988.168316319447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45988.168316319447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45988.168316319447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45988.168316319447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45988.168316319447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45988.168316319447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45988.168316319447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45988.168316319447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45988.168316319447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45988.168316319447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45988.168316319447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45988.168316319447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45988.168316319447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45988.168316319447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45988.168316319447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45988.168316319447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45988.168316319447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45988.168316319447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45988.168316319447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45988.168316319447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45988.168316319447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45988.168316319447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45988.168316319447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45988.168316319447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45988.168316319447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45988.168316319447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45988.168316319447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45988.168316319447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45988.168316319447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45988.168316319447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45988.168316319447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45988.168316319447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45988.168316319447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45988.168316319447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45988.168316319447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45988.168316319447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45988.168316319447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45988.168316319447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45988.168316319447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45988.168316319447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45988.168316319447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45988.168316319447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45988.168316319447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45988.168316319447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45988.168316319447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45988.168316319447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45988.168316319447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45988.168316319447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45988.168316319447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45988.168316319447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45988.168316319447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45988.168316319447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45988.168316319447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45988.168316319447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45988.168316319447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45988.168316319447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45988.168316319447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45988.168316319447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45988.168316319447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45988.168316319447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45988.168316319447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45988.168316319447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45988.168316319447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45988.168316319447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45988.168316319447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45988.168316319447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45988.168316319447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45988.168316319447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45988.168316319447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45988.168316319447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45988.168316319447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45988.168316319447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45988.168316319447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45988.168316319447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45988.168316319447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45988.168316319447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45988.168316319447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45988.168316319447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45988.168316319447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45988.168316319447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45988.168316319447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45988.168316319447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45988.168316319447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45988.168316319447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45988.168316319447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45988.168316319447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45988.168316319447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45988.168316319447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45988.168316319447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45988.168316319447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45988.168316319447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45988.168316319447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45988.168316319447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45988.168316319447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45988.168316319447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45988.168316319447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45988.168316319447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45988.168316319447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45988.168316319447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45988.168316319447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45988.168316319447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45988.168316319447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45988.168316319447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45988.168316319447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45988.168316319447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45988.168316319447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45988.168316319447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45988.168316319447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45988.168316319447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45988.168316319447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45988.168316319447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45988.168316319447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45988.168316319447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45988.168316319447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45988.168316319447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45988.168316319447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45988.168316319447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45988.168316319447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45988.168316319447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45988.168316319447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45988.168316319447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45988.168316319447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45988.168316319447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45988.168316319447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45988.168316319447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45988.168316319447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45988.168316319447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45988.168316319447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45988.168316319447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45988.168316319447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45988.168316319447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45988.168316319447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45988.168316319447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45988.168316319447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45988.168316319447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45988.168316319447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45988.168316319447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45988.168316319447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45988.168316319447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45988.168316319447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45988.168316319447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45988.168316319447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45988.168316319447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45988.168316319447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45988.168316319447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45988.168316319447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45988.168316319447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45988.168316319447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45988.168316319447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45988.168316319447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45988.168316319447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45988.168316319447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45988.168316319447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45988.168316319447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45988.168316319447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45988.168316319447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45988.168316319447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45988.168316319447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45988.168316319447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45988.168316319447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45988.168316319447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45988.168316319447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45988.168316319447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45988.168316319447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45988.168316319447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45988.168316319447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45988.168316319447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45988.168316319447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45988.168316319447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45988.168316319447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45988.168316319447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45988.168316319447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45988.168316319447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45988.168316319447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45988.168316319447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45988.168316319447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45988.168316319447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45988.168316319447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45988.168316319447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45988.168316319447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45988.168316319447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45988.168316319447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45988.168316319447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45988.168316319447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45988.168316319447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45988.168316319447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45988.168316319447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45988.168316319447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45988.168316319447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45988.168316319447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45988.168316319447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45988.168316319447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45988.168316319447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45988.168316319447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45988.168316319447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45988.168316319447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45988.168316319447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45988.168316319447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45988.168316319447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45988.168316319447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45988.168316319447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45988.168316319447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45988.168316319447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45988.168316319447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45988.168316319447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45988.168316319447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45988.168316319447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45988.168316319447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45988.168316319447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45988.168316319447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45988.168316319447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45988.168316319447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45988.168316319447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45988.168316319447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45988.168316319447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45988.168316319447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45988.168316319447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45988.168316319447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45988.168316319447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45988.168316319447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45988.168316319447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45988.168316319447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45988.168316319447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45988.168316319447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45988.168316319447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45988.168316319447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45988.168316319447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45988.168316319447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45988.168316319447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45988.168316319447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45988.168316319447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45988.168316319447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45988.168316319447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45988.168316319447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45988.168316319447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45988.168316319447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45988.168316319447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45988.168316319447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45988.168316319447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45988.168316319447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45988.168316319447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45988.168316319447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45988.168316319447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45988.168316319447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45988.168316319447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45988.168316319447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45988.168316319447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45988.168316319447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45988.168316319447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45988.168316319447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45988.168316319447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45988.168316319447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45988.168316319447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45988.168316319447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45988.168316319447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45988.168316319447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45988.168316319447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45988.168316319447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45988.168316319447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45988.168316319447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45988.168316319447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45988.168316319447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45988.168316319447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45988.168316319447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45988.168316319447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45988.168316319447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45988.168316319447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45988.168316319447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45988.168316319447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45988.168316319447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45988.168316319447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45988.168316319447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45988.168316319447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45988.168316319447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45988.168316319447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45988.168316319447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45988.168316319447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45988.168316319447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45988.168316319447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45988.168316319447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45988.168316319447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45988.168316319447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45988.168316319447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45988.168316319447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45988.168316319447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45988.168316319447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45988.168316319447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45988.168316319447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45988.168316319447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45988.168316319447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45988.168316319447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45988.168316319447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45988.168316319447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45988.168316319447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45988.168316319447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45988.168316319447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45988.168316319447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45988.168316319447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45988.168316319447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45988.168316319447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45988.168316319447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45988.168316319447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45988.168316319447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45988.168316319447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45988.168316319447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45988.168316319447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45988.168316319447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45988.168316319447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45988.168316319447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45988.168316319447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45988.168316319447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45988.168316319447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45988.168316319447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45988.168316319447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45988.168316319447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45988.168316319447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45988.168316319447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45988.168316319447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45988.168316319447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45988.168316319447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45988.168316319447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45988.168316319447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45988.168316319447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45988.168316319447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45988.168316319447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45988.168316319447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45988.168316319447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45988.168316319447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45988.168316319447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45988.168316319447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45988.168316319447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45988.168316319447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45988.168316319447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45988.168316319447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45988.168316319447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45988.168316319447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45988.168316319447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45988.168316319447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45988.168316319447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45988.168316319447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45988.168316319447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45988.168316319447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45988.168316319447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45988.168316319447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45988.168316319447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45988.168316319447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45988.168316319447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45988.168316319447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45988.168316319447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45988.168316319447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45988.168316319447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45988.168316319447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45988.168316319447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45988.168316319447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45988.168316319447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45988.168316319447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45988.168316319447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45988.168316319447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45988.168316319447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45988.168316319447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45988.168316319447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45988.168316319447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45988.168316319447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45988.168316319447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45988.168316319447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45988.168316319447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45988.168316319447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45988.168316319447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45988.168316319447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45988.168316319447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45988.168316319447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45988.168316319447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45988.168316319447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45988.168316319447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45988.168316319447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45988.168316319447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45988.168316319447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45988.168316319447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45988.168316319447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45988.168316319447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45988.168316319447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45988.168316319447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45988.168316319447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45988.168316319447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45988.168316319447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45988.168316319447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45988.168316319447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45988.168316319447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45988.168316319447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45988.168316319447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45988.168316319447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45988.168316319447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45988.168316319447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45988.168316319447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45988.168316319447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45988.168316319447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45988.168316319447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45988.168316319447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45988.168316319447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45988.168316319447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45988.168316319447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45988.168316319447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45988.168316319447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45988.168316319447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45988.168316319447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45988.168316319447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45988.168316319447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45988.168316319447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45988.168316319447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45988.168316319447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45988.168316319447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45988.168316319447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45988.168316319447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45988.168316319447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45988.168316319447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45988.168316319447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45988.168316319447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45988.168316319447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45988.168316319447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45988.168316319447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45988.168316319447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45988.168316319447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45988.168316319447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45988.168316319447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45988.168316319447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45988.168316319447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45988.168316319447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45988.168316319447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45988.168316319447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45988.168316319447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45988.168316319447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45988.168316319447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45988.168316319447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45988.168316319447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45988.168316319447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45988.168316319447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45988.168316319447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45988.168316319447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45988.168316319447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45988.168316319447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45988.168316319447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45988.168316319447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45988.168316319447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45988.168316319447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45988.168316319447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45988.168316319447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45988.168316319447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45988.168316319447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45988.168316319447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45988.168316319447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45988.168316319447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45988.168316319447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45988.168316319447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45988.168316319447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45988.168316319447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45988.168316319447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45988.168316319447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45988.168316319447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45988.168316319447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45988.168316319447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45988.168316319447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45988.168316319447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45988.168316319447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45988.168316319447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45988.168316319447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45988.168316319447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45988.168316319447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45988.168316319447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45988.168316319447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45988.168316319447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45988.168316319447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45988.168316319447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45988.168316319447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45988.168316319447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45988.168316319447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45988.168316319447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45988.168316319447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45988.168316319447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45988.168316319447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45988.168316319447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45988.168316319447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45988.168316319447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45988.168316319447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45988.168316319447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45988.168316319447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45988.168316319447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45988.168316319447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45988.168316319447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45988.168316319447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45988.168316319447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45988.168316319447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45988.168316319447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45988.168316319447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45988.168316319447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45988.168316319447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45988.168316319447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45988.168316319447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45988.168316319447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45988.168316319447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45988.168316319447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45988.168316319447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45988.168316319447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45988.168316319447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45988.168316319447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45988.168316319447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45988.168316319447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45988.168316319447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45988.168316319447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45988.168316319447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45988.168316319447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45988.168316319447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45988.168316319447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45988.168316319447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45988.168316319447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45988.168316319447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45988.168316319447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45988.168316319447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45988.168316319447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45988.168316319447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45988.168316319447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45988.168316319447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45988.168316319447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45988.168316319447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45988.168316319447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45988.168316319447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45988.168316319447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45988.168316319447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45988.168316319447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45988.168316319447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45988.168316319447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45988.168316319447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45988.168316319447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45988.168316319447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45988.168316319447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45988.168316319447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45988.168316319447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45988.168316319447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45988.168316319447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45988.168316319447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45988.168316319447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45988.168316319447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45988.168316319447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45988.168316319447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45988.168316319447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45988.168316319447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45988.168316319447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45988.168316319447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45988.168316319447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45988.168316319447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45988.168316319447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45988.168316319447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45988.168316319447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45988.168316319447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45988.168316319447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45988.168316319447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45988.168316319447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45988.168316319447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45988.168316319447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45988.168316319447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45988.168316319447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45988.168316319447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45988.168316319447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45988.168316319447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45988.168316319447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45988.168316319447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45988.168316319447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45988.168316319447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45988.168316319447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45988.168316319447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45988.168316319447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45988.168316319447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45988.168316319447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45988.168316319447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45988.168316319447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45988.168316319447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45988.168316319447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45988.168316319447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45988.168316319447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45988.168316319447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45988.168316319447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45988.168316319447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45988.168316319447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45988.168316319447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45988.168316319447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45988.168316319447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45988.168316319447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45988.168316319447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45988.168316319447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45988.168316319447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45988.168316319447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45988.168316319447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45988.168316319447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45988.168316319447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45988.168316319447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45988.168316319447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45988.168316319447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45988.168316319447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45988.168316319447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45988.168316319447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45988.168316319447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45988.168316319447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45988.168316319447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45988.168316319447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45988.168316319447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45988.168316319447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45988.168316319447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45988.168316319447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45988.168316319447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45988.168316319447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45988.168316319447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45988.168316319447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45988.168316319447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45988.168316319447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45988.168316319447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45988.168316319447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45988.168316319447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45988.168316319447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45988.168316319447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45988.168316319447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45988.168316319447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45988.168316319447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45988.168316319447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45988.168316319447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45988.168316319447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45988.168316319447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45988.168316319447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45988.168316319447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45988.168316319447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45988.168316319447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45988.168316319447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45988.168316319447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45988.168316319447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45988.168316319447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45988.168316319447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45988.168316319447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45988.168316319447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45988.168316319447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45988.168316319447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45988.168316319447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45988.168316319447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45988.168316319447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45988.168316319447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45988.168316319447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45988.168316319447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45988.168316319447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45988.168316319447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45988.168316319447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45988.168316319447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45988.168316319447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45988.168316319447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45988.168316319447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45988.168316319447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45988.168316319447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45988.168316319447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45988.168316319447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45988.168316319447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45988.168316319447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45988.168316319447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45988.168316319447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45988.168316319447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45988.168316319447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45988.168316319447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45988.168316319447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45988.168316319447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45988.168316319447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45988.168316319447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45988.168316319447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45988.168316319447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45988.168316319447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45988.168316319447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45988.168316319447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45988.168316319447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45988.168316319447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45988.168316319447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45988.168316319447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45988.168316319447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45988.168316319447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45988.168316319447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45988.168316319447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45988.168316319447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45988.168316319447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45988.168316319447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45988.168316319447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45988.168316319447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45988.168316319447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45988.168316319447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45988.168316319447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45988.168316319447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45988.168316319447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45988.168316319447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45988.168316319447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45988.168316319447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45988.168316319447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45988.168316319447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45988.168316319447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45988.168316319447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45988.168316319447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45988.168316319447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45988.168316319447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45988.168316319447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45988.168316319447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45988.168316319447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45988.168316319447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45988.168316319447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45988.168316319447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45988.168316319447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45988.168316319447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45988.168316319447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45988.168316319447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45988.168316319447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45988.168316319447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45988.168316319447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45988.168316319447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45988.168316319447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45988.168316319447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45988.168316319447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45988.168316319447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284.68759872685041</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34781</v>
      </c>
      <c r="E3" s="91" t="s">
        <v>39021</v>
      </c>
      <c r="F3" s="92">
        <v>45988.148611111108</v>
      </c>
      <c r="G3" s="93">
        <f t="shared" ref="G3:G28" ca="1" si="0">IFERROR(NOW()-F3,"")</f>
        <v>1.9705208338564262E-2</v>
      </c>
      <c r="H3" s="92">
        <v>45988.141863425924</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2</v>
      </c>
      <c r="D4" s="88" t="s">
        <v>34402</v>
      </c>
      <c r="E4" s="91" t="s">
        <v>39100</v>
      </c>
      <c r="F4" s="92">
        <v>45988.146527777775</v>
      </c>
      <c r="G4" s="93">
        <f t="shared" ca="1" si="0"/>
        <v>2.1788541671412531E-2</v>
      </c>
      <c r="H4" s="92">
        <v>45988.135983796295</v>
      </c>
      <c r="I4" s="92" t="str">
        <f>IFERROR(VLOOKUP(D4,DB!A:F,6,0),"")</f>
        <v>SCECO</v>
      </c>
      <c r="J4" s="92" t="str">
        <f>IFERROR(VLOOKUP(D4,DB!A:G,7,0),"")</f>
        <v>In progress</v>
      </c>
      <c r="K4" s="94" t="s">
        <v>39110</v>
      </c>
      <c r="L4" s="88" t="str">
        <f>IFERROR(VLOOKUP(D4,DB!A:I,9,0),"")</f>
        <v>Latis</v>
      </c>
    </row>
    <row r="5" spans="1:16" ht="15" customHeight="1">
      <c r="A5" s="110"/>
      <c r="B5" s="110" t="str">
        <f>IFERROR(VLOOKUP(D5,DB!A:K,11,0),"")</f>
        <v/>
      </c>
      <c r="C5" s="90"/>
      <c r="D5" s="88"/>
      <c r="E5" s="91"/>
      <c r="F5" s="92"/>
      <c r="G5" s="93">
        <f t="shared" ca="1" si="0"/>
        <v>45988.168316319447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45988.168316319447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45988.168316319447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45988.168316319447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45988.168316319447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45988.168316319447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45988.168316319447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45988.168316319447</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45988.168316319447</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45988.168316319447</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45988.168316319447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45988.168316319447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45988.168316319447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45988.168316319447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45988.168316319447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45988.168316319447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45988.168316319447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45988.168316319447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45988.168316319447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45988.168316319447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45988.168316319447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45988.168316319447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45988.168316319447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45988.168316319447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45988.168316319447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45988.168316319447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45988.168316319447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45988.168316319447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45988.168316319447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45988.168316319447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45988.168316319447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45988.168316319447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45988.168316319447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45988.168316319447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45988.168316319447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45988.168316319447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45988.168316319447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45988.168316319447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45988.168316319447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45988.168316319447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45988.168316319447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45988.168316319447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45988.168316319447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45988.168316319447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45988.168316319447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45988.168316319447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45988.168316319447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45988.168316319447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45988.168316319447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45988.168316319447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45988.168316319447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45988.168316319447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45988.168316319447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45988.168316319447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45988.168316319447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45988.168316319447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45988.168316319447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45988.168316319447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45988.168316319447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45988.168316319447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45988.168316319447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45988.168316319447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45988.168316319447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45988.168316319447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45988.168316319447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45988.168316319447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45988.168316319447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45988.168316319447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45988.168316319447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45988.168316319447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45988.168316319447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45988.168316319447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45988.168316319447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45988.168316319447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45988.168316319447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45988.168316319447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45988.168316319447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45988.168316319447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45988.168316319447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45988.168316319447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45988.168316319447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45988.168316319447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45988.168316319447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45988.168316319447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45988.168316319447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45988.168316319447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45988.168316319447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45988.168316319447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45988.168316319447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45988.168316319447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45988.168316319447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45988.168316319447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45988.168316319447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45988.168316319447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45988.168316319447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45988.168316319447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45988.168316319447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45988.168316319447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45988.168316319447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45988.168316319447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45988.168316319447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45988.168316319447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45988.168316319447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45988.168316319447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45988.168316319447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45988.168316319447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45988.168316319447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45988.168316319447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45988.168316319447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45988.168316319447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45988.168316319447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45988.168316319447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45988.168316319447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45988.168316319447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45988.168316319447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45988.168316319447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45988.168316319447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45988.168316319447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45988.168316319447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45988.168316319447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45988.168316319447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45988.168316319447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45988.168316319447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45988.168316319447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45988.168316319447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45988.168316319447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45988.168316319447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45988.168316319447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45988.168316319447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45988.168316319447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45988.168316319447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45988.168316319447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45988.168316319447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45988.168316319447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45988.168316319447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45988.168316319447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45988.168316319447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45988.168316319447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45988.168316319447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45988.168316319447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45988.168316319447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45988.168316319447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45988.168316319447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45988.168316319447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45988.168316319447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45988.168316319447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45988.168316319447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45988.168316319447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45988.168316319447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45988.168316319447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45988.168316319447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45988.168316319447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45988.168316319447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45988.168316319447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45988.168316319447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45988.168316319447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45988.168316319447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45988.168316319447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45988.168316319447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45988.168316319447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45988.168316319447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45988.168316319447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45988.168316319447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45988.168316319447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45988.168316319447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45988.168316319447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45988.168316319447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45988.168316319447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45988.168316319447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45988.168316319447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45988.168316319447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45988.168316319447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45988.168316319447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45988.168316319447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45988.168316319447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45988.168316319447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45988.168316319447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45988.168316319447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45988.168316319447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45988.168316319447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45988.168316319447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45988.168316319447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45988.168316319447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45988.168316319447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45988.168316319447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45988.168316319447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45988.168316319447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45988.168316319447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45988.168316319447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45988.168316319447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45988.168316319447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45988.168316319447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45988.168316319447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45988.168316319447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45988.168316319447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45988.168316319447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45988.168316319447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45988.168316319447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45988.168316319447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45988.168316319447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45988.168316319447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45988.168316319447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45988.168316319447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45988.168316319447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45988.168316319447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45988.168316319447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45988.168316319447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45988.168316319447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45988.168316319447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45988.168316319447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45988.168316319447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45988.168316319447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45988.168316319447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45988.168316319447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45988.168316319447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45988.168316319447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84" ca="1" si="4">IFERROR(NOW()-F221,"")</f>
        <v>45988.168316319447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45988.168316319447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45988.168316319447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45988.168316319447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45988.168316319447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45988.168316319447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45988.168316319447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45988.168316319447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45988.168316319447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45988.168316319447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45988.168316319447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45988.168316319447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45988.168316319447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45988.168316319447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45988.168316319447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45988.168316319447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45988.168316319447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45988.168316319447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45988.168316319447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45988.168316319447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45988.168316319447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45988.168316319447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45988.168316319447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45988.168316319447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45988.168316319447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45988.168316319447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45988.168316319447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45988.168316319447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45988.168316319447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45988.168316319447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45988.168316319447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45988.168316319447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45988.168316319447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45988.168316319447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45988.168316319447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45988.168316319447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45988.168316319447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45988.168316319447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45988.168316319447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45988.168316319447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45988.168316319447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45988.168316319447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45988.168316319447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45988.168316319447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45988.168316319447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45988.168316319447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45988.168316319447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45988.168316319447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45988.168316319447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45988.168316319447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45988.168316319447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45988.168316319447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45988.168316319447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45988.168316319447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45988.168316319447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45988.168316319447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45988.168316319447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45988.168316319447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45988.168316319447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45988.168316319447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45988.168316319447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45988.168316319447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45988.168316319447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45988.168316319447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ref="G285:G330" ca="1" si="5">IFERROR(NOW()-F285,"")</f>
        <v>45988.168316319447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45988.168316319447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45988.168316319447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45988.168316319447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45988.168316319447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45988.168316319447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45988.168316319447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45988.168316319447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45988.168316319447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45988.168316319447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45988.168316319447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45988.168316319447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45988.168316319447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45988.168316319447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45988.168316319447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45988.168316319447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45988.168316319447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45988.168316319447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45988.168316319447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45988.168316319447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45988.168316319447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45988.168316319447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45988.168316319447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45988.168316319447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45988.168316319447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45988.168316319447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45988.168316319447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45988.168316319447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45988.168316319447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45988.168316319447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45988.168316319447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45988.168316319447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45988.168316319447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45988.168316319447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45988.168316319447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45988.168316319447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45988.168316319447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45988.168316319447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45988.168316319447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45988.168316319447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45988.168316319447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45988.168316319447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45988.168316319447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45988.168316319447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45988.168316319447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45988.168316319447</v>
      </c>
      <c r="H330" s="92"/>
      <c r="I330" s="110" t="str">
        <f>IFERROR(VLOOKUP(D330,DB!A:F,6,0),"")</f>
        <v/>
      </c>
      <c r="J330" s="110" t="str">
        <f>IFERROR(VLOOKUP(D330,DB!A:G,7,0),"")</f>
        <v/>
      </c>
      <c r="K330" s="94"/>
      <c r="L330" s="88" t="str">
        <f>IFERROR(VLOOKUP(D330,DB!A:I,9,0),"")</f>
        <v/>
      </c>
    </row>
  </sheetData>
  <dataValidations count="2">
    <dataValidation allowBlank="1" showInputMessage="1" showErrorMessage="1" sqref="E1" xr:uid="{A4F81451-56CC-4543-9497-104C4E44EE4B}"/>
    <dataValidation type="list" allowBlank="1" showInputMessage="1" showErrorMessage="1" sqref="E2:E3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39112</v>
      </c>
      <c r="B2" s="37" t="str">
        <f>IFERROR(VLOOKUP(D2,DB!A:K,11,0),"")</f>
        <v>R5</v>
      </c>
      <c r="C2" s="37">
        <v>3</v>
      </c>
      <c r="D2" s="103" t="s">
        <v>36011</v>
      </c>
      <c r="E2" s="37" t="s">
        <v>39021</v>
      </c>
      <c r="F2" s="38">
        <v>45891.832060185188</v>
      </c>
      <c r="G2" s="105">
        <f ca="1">IFERROR(NOW()-F2,"")</f>
        <v>96.336256134258292</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61.979439004629967</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39.507205208334199</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19">
        <v>45981.373298611114</v>
      </c>
      <c r="G5" s="108">
        <f ca="1">IFERROR(NOW()-F5,"")</f>
        <v>6.7950177083330345</v>
      </c>
      <c r="H5" s="119">
        <v>45981.360798611109</v>
      </c>
      <c r="I5" s="106" t="str">
        <f>IFERROR(VLOOKUP(D5,DB!A:F,6,0),"")</f>
        <v>SCECO</v>
      </c>
      <c r="J5" s="106" t="str">
        <f>IFERROR(VLOOKUP(D5,DB!A:G,7,0),"")</f>
        <v>Dead</v>
      </c>
      <c r="K5" s="106" t="s">
        <v>39119</v>
      </c>
      <c r="L5" s="106" t="str">
        <f>IFERROR(VLOOKUP(D5,DB!A:I,9,0),"")</f>
        <v>Latis</v>
      </c>
    </row>
    <row r="6" spans="1:13" s="39" customFormat="1">
      <c r="A6" s="37" t="s">
        <v>39120</v>
      </c>
      <c r="B6" s="37" t="str">
        <f>IFERROR(VLOOKUP(D6,DB!A:K,11,0),"")</f>
        <v>R5</v>
      </c>
      <c r="C6" s="37">
        <v>1</v>
      </c>
      <c r="D6" s="106" t="s">
        <v>36541</v>
      </c>
      <c r="E6" s="37" t="s">
        <v>39021</v>
      </c>
      <c r="F6" s="38">
        <v>45988.126840277779</v>
      </c>
      <c r="G6" s="108">
        <f t="shared" ref="G6:G39" ca="1" si="2">IFERROR(NOW()-F6,"")</f>
        <v>4.1476041667920072E-2</v>
      </c>
      <c r="H6" s="38">
        <v>45988.111956018518</v>
      </c>
      <c r="I6" s="37" t="str">
        <f>IFERROR(VLOOKUP(D6,DB!A:F,6,0),"")</f>
        <v>SCECO</v>
      </c>
      <c r="J6" s="37" t="str">
        <f>IFERROR(VLOOKUP(D6,DB!A:G,7,0),"")</f>
        <v>Dead</v>
      </c>
      <c r="K6" s="37" t="s">
        <v>39121</v>
      </c>
      <c r="L6" s="37" t="str">
        <f>IFERROR(VLOOKUP(D6,DB!A:I,9,0),"")</f>
        <v>Latis</v>
      </c>
    </row>
    <row r="7" spans="1:13" s="39" customFormat="1">
      <c r="A7" s="37"/>
      <c r="B7" s="37" t="str">
        <f>IFERROR(VLOOKUP(D7,DB!A:K,11,0),"")</f>
        <v/>
      </c>
      <c r="C7" s="37"/>
      <c r="D7" s="148"/>
      <c r="E7" s="37"/>
      <c r="F7" s="38"/>
      <c r="G7" s="108">
        <f t="shared" ca="1" si="2"/>
        <v>45988.168316319447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45988.168316319447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45988.168316319447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45988.168316319447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45988.168316319447</v>
      </c>
      <c r="H11" s="38"/>
      <c r="I11" s="37" t="str">
        <f>IFERROR(VLOOKUP(D11,DB!A:F,6,0),"")</f>
        <v/>
      </c>
      <c r="J11" s="37" t="str">
        <f>IFERROR(VLOOKUP(D11,DB!A:G,7,0),"")</f>
        <v/>
      </c>
      <c r="K11" s="37"/>
      <c r="L11" s="37" t="str">
        <f>IFERROR(VLOOKUP(D11,DB!A:I,9,0),"")</f>
        <v/>
      </c>
    </row>
    <row r="12" spans="1:13" s="39" customFormat="1" ht="15.75">
      <c r="A12" s="37"/>
      <c r="B12" s="146" t="str">
        <f>IFERROR(VLOOKUP(D12,DB!A:K,11,0),"")</f>
        <v/>
      </c>
      <c r="C12" s="37"/>
      <c r="D12" s="149"/>
      <c r="E12" s="37"/>
      <c r="F12" s="38"/>
      <c r="G12" s="147">
        <f t="shared" ca="1" si="2"/>
        <v>45988.168316319447</v>
      </c>
      <c r="H12" s="38"/>
      <c r="I12" s="146" t="str">
        <f>IFERROR(VLOOKUP(D12,DB!A:F,6,0),"")</f>
        <v/>
      </c>
      <c r="J12" s="146" t="str">
        <f>IFERROR(VLOOKUP(D12,DB!A:G,7,0),"")</f>
        <v/>
      </c>
      <c r="K12" s="37"/>
      <c r="L12" s="146" t="str">
        <f>IFERROR(VLOOKUP(D12,DB!A:I,9,0),"")</f>
        <v/>
      </c>
    </row>
    <row r="13" spans="1:13" s="39" customFormat="1">
      <c r="A13" s="37"/>
      <c r="B13" s="146" t="str">
        <f>IFERROR(VLOOKUP(D13,DB!A:K,11,0),"")</f>
        <v/>
      </c>
      <c r="C13" s="37"/>
      <c r="D13"/>
      <c r="E13" s="37"/>
      <c r="F13" s="38"/>
      <c r="G13" s="147">
        <f t="shared" ca="1" si="2"/>
        <v>45988.168316319447</v>
      </c>
      <c r="H13" s="38"/>
      <c r="I13" s="146" t="str">
        <f>IFERROR(VLOOKUP(D13,DB!A:F,6,0),"")</f>
        <v/>
      </c>
      <c r="J13" s="146" t="str">
        <f>IFERROR(VLOOKUP(D13,DB!A:G,7,0),"")</f>
        <v/>
      </c>
      <c r="K13" s="37"/>
      <c r="L13" s="146" t="str">
        <f>IFERROR(VLOOKUP(D13,DB!A:I,9,0),"")</f>
        <v/>
      </c>
    </row>
    <row r="14" spans="1:13" s="39" customFormat="1">
      <c r="A14" s="37"/>
      <c r="B14" s="146" t="str">
        <f>IFERROR(VLOOKUP(D14,DB!A:K,11,0),"")</f>
        <v/>
      </c>
      <c r="C14" s="37"/>
      <c r="D14" s="37"/>
      <c r="E14" s="37"/>
      <c r="F14" s="38"/>
      <c r="G14" s="147">
        <f t="shared" ca="1" si="2"/>
        <v>45988.168316319447</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45988.168316319447</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45988.168316319447</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45988.168316319447</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45988.168316319447</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45988.168316319447</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45988.168316319447</v>
      </c>
      <c r="H20" s="38"/>
      <c r="I20" s="146" t="str">
        <f>IFERROR(VLOOKUP(D20,DB!A:F,6,0),"")</f>
        <v/>
      </c>
      <c r="J20" s="146" t="str">
        <f>IFERROR(VLOOKUP(D20,DB!A:G,7,0),"")</f>
        <v/>
      </c>
      <c r="K20" s="37"/>
      <c r="L20" s="146" t="str">
        <f>IFERROR(VLOOKUP(D20,DB!A:I,9,0),"")</f>
        <v/>
      </c>
    </row>
    <row r="21" spans="1:12">
      <c r="A21" s="37"/>
      <c r="B21" s="146" t="str">
        <f>IFERROR(VLOOKUP(D21,DB!A:K,11,0),"")</f>
        <v/>
      </c>
      <c r="C21" s="37"/>
      <c r="D21" s="37"/>
      <c r="E21" s="37"/>
      <c r="F21" s="38"/>
      <c r="G21" s="147">
        <f t="shared" ca="1" si="2"/>
        <v>45988.168316319447</v>
      </c>
      <c r="H21" s="38"/>
      <c r="I21" s="146" t="str">
        <f>IFERROR(VLOOKUP(D21,DB!A:F,6,0),"")</f>
        <v/>
      </c>
      <c r="J21" s="146" t="str">
        <f>IFERROR(VLOOKUP(D21,DB!A:G,7,0),"")</f>
        <v/>
      </c>
      <c r="K21" s="37"/>
      <c r="L21" s="146" t="str">
        <f>IFERROR(VLOOKUP(D21,DB!A:I,9,0),"")</f>
        <v/>
      </c>
    </row>
    <row r="22" spans="1:12">
      <c r="A22" s="37"/>
      <c r="B22" s="146" t="str">
        <f>IFERROR(VLOOKUP(D22,DB!A:K,11,0),"")</f>
        <v/>
      </c>
      <c r="C22" s="37"/>
      <c r="D22" s="37"/>
      <c r="E22" s="37"/>
      <c r="F22" s="38"/>
      <c r="G22" s="147">
        <f t="shared" ca="1" si="2"/>
        <v>45988.168316319447</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45988.168316319447</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45988.168316319447</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45988.168316319447</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45988.168316319447</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45988.168316319447</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45988.168316319447</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45988.168316319447</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45988.168316319447</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45988.168316319447</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45988.168316319447</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45988.168316319447</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45988.168316319447</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45988.168316319447</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45988.168316319447</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45988.168316319447</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45988.168316319447</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45988.168316319447</v>
      </c>
      <c r="H39" s="38"/>
      <c r="I39" s="146" t="str">
        <f>IFERROR(VLOOKUP(D39,DB!A:F,6,0),"")</f>
        <v/>
      </c>
      <c r="J39" s="146" t="str">
        <f>IFERROR(VLOOKUP(D39,DB!A:G,7,0),"")</f>
        <v/>
      </c>
      <c r="K39" s="37"/>
      <c r="L39" s="146"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39122</v>
      </c>
      <c r="B2" s="124" t="str">
        <f>IFERROR(VLOOKUP(D2,DB!A:K,11,0),"")</f>
        <v>R6</v>
      </c>
      <c r="C2" s="125">
        <v>1</v>
      </c>
      <c r="D2" s="124" t="s">
        <v>35266</v>
      </c>
      <c r="E2" s="106" t="s">
        <v>39021</v>
      </c>
      <c r="F2" s="72">
        <v>45988.062847222223</v>
      </c>
      <c r="G2" s="72">
        <f ca="1">IFERROR(NOW()-F2,"-")</f>
        <v>0.10546909722324926</v>
      </c>
      <c r="H2" s="72">
        <v>45988.062800925924</v>
      </c>
      <c r="I2" s="124" t="str">
        <f>IFERROR(VLOOKUP(D2,DB!A:F,6,0),"")</f>
        <v>Generator-SG</v>
      </c>
      <c r="J2" s="144" t="str">
        <f>IFERROR(VLOOKUP(D2,DB!A:G,7,0),"")</f>
        <v>Dead</v>
      </c>
      <c r="K2" s="127" t="s">
        <v>39123</v>
      </c>
      <c r="L2" s="145" t="str">
        <f>IFERROR(VLOOKUP(D2,DB!A:I,9,0),"")</f>
        <v>Latis</v>
      </c>
    </row>
    <row r="3" spans="1:16382" ht="31.5" customHeight="1">
      <c r="A3"/>
      <c r="B3" s="124" t="str">
        <f>IFERROR(VLOOKUP(D3,DB!A:K,11,0),"")</f>
        <v/>
      </c>
      <c r="C3" s="125"/>
      <c r="D3" s="124"/>
      <c r="E3" s="106"/>
      <c r="F3"/>
      <c r="G3" s="72">
        <f ca="1">IFERROR(NOW()-F3,"-")</f>
        <v>45988.168316319447</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45988.168316319447</v>
      </c>
      <c r="H4"/>
      <c r="I4" s="124" t="str">
        <f>IFERROR(VLOOKUP(D4,DB!A:F,6,0),"")</f>
        <v/>
      </c>
      <c r="J4" s="144" t="str">
        <f>IFERROR(VLOOKUP(D4,DB!A:G,7,0),"")</f>
        <v/>
      </c>
      <c r="K4" s="127"/>
      <c r="L4" s="145" t="str">
        <f>IFERROR(VLOOKUP(D4,DB!A:I,9,0),"")</f>
        <v/>
      </c>
    </row>
    <row r="5" spans="1:16382" ht="31.5" customHeight="1">
      <c r="A5" s="123"/>
      <c r="B5" s="124" t="str">
        <f>IFERROR(VLOOKUP(D5,DB!A:K,11,0),"")</f>
        <v/>
      </c>
      <c r="C5" s="125"/>
      <c r="D5" s="124"/>
      <c r="E5" s="106"/>
      <c r="F5" s="126"/>
      <c r="G5" s="72">
        <f ca="1">IFERROR(NOW()-F5,"-")</f>
        <v>45988.168316319447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45988.168316319447</v>
      </c>
      <c r="H6" s="126"/>
      <c r="I6" s="124" t="str">
        <f>IFERROR(VLOOKUP(D6,DB!A:F,6,0),"")</f>
        <v/>
      </c>
      <c r="J6" s="124" t="str">
        <f>IFERROR(VLOOKUP(D6,DB!A:G,7,0),"")</f>
        <v/>
      </c>
      <c r="K6" s="127" t="s">
        <v>39124</v>
      </c>
      <c r="L6" s="128" t="str">
        <f>IFERROR(VLOOKUP(D6,DB!A:I,9,0),"")</f>
        <v/>
      </c>
    </row>
    <row r="7" spans="1:16382" ht="31.5" customHeight="1">
      <c r="A7" s="123"/>
      <c r="B7" s="124" t="str">
        <f>IFERROR(VLOOKUP(D7,DB!A:K,11,0),"")</f>
        <v/>
      </c>
      <c r="C7" s="125"/>
      <c r="D7" s="124"/>
      <c r="E7" s="106"/>
      <c r="F7" s="126"/>
      <c r="G7" s="72">
        <f ca="1">IFERROR(NOW()-F7,"-")</f>
        <v>45988.168316319447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45988.168316319447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45988.168316319447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45988.168316319447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45988.168316319447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45988.168316319447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45988.168316319447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45988.168316319447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45988.168316319447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45988.168316319447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45988.168316319447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45988.168316319447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45988.168316319447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45988.168316319447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45988.168316319447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45988.168316319447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45988.168316319447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45988.168316319447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45988.168316319447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45988.168316319447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45988.168316319447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45988.168316319447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45988.168316319447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45988.168316319447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45988.168316319447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45988.168316319447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45988.168316319447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45988.168316319447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45988.168316319447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45988.168316319447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45988.168316319447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45988.168316319447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45988.168316319447</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2025-11-27T01:04:36Z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